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'FREE_RES'!$Y$55:$Y$110</definedName>
    <definedName name="ID" localSheetId="2" hidden="1">'FREE_SCORE'!$Y$55:$Y$131</definedName>
    <definedName name="ID" localSheetId="1" hidden="1">'FREE_SL'!$Y$55:$Y$110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'FREE_SCORE'!$U$55:$U$131</definedName>
    <definedName name="RES50" localSheetId="2">'FREE_SCORE'!$V$55:$V$131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'FREE_RES'!$A$55:$AF$110</definedName>
    <definedName name="SORT_RANGE" localSheetId="2">'FREE_SCORE'!$A$55:$AF$131</definedName>
    <definedName name="SORT_RANGE" localSheetId="1">'FREE_SL'!$A$55:$AF$110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'FREE_SCORE'!$Z$55:$Z$131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'FREE_RES'!$A$5:$V$109</definedName>
    <definedName name="_xlnm.Print_Area" localSheetId="2">'FREE_SCORE'!$A$5:$V$130</definedName>
    <definedName name="_xlnm.Print_Area" localSheetId="1">'FREE_SL'!$A$5:$V$109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<sst xmlns="http://schemas.openxmlformats.org/spreadsheetml/2006/main" count="954" uniqueCount="242">
  <si>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</si>
  <si>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</si>
  <si>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</si>
  <si>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</si>
  <si>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</si>
  <si>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</si>
  <si>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</si>
  <si>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</si>
  <si>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</si>
  <si>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</si>
  <si>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</si>
  <si>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</si>
  <si>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</si>
  <si>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</si>
  <si>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</si>
  <si>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</si>
  <si>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</si>
  <si>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</si>
  <si>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</si>
  <si>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</si>
  <si>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</si>
  <si>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</si>
  <si>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</si>
  <si>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</si>
  <si>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</si>
  <si>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</si>
  <si>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</si>
  <si>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</si>
  <si>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</si>
  <si>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</si>
  <si>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</si>
  <si>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</si>
  <si>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</si>
  <si>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</si>
  <si>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</si>
  <si>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</si>
  <si>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</si>
  <si>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</si>
  <si>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</si>
  <si>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</si>
  <si>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</si>
  <si>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</si>
  <si>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</si>
  <si>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</si>
  <si>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</si>
  <si>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</si>
  <si>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</si>
  <si>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</si>
  <si>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</si>
  <si>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</si>
  <si>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</si>
  <si>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</si>
  <si>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</si>
  <si>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</si>
  <si>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</si>
  <si>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</si>
  <si>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</si>
  <si>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</si>
  <si>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</si>
  <si>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</si>
  <si>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</si>
  <si>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</si>
  <si>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</si>
  <si>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</si>
  <si>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</si>
  <si>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</si>
  <si>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</si>
  <si>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</si>
  <si>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</si>
  <si>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</si>
  <si>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</si>
  <si>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</si>
  <si>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</si>
  <si>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</si>
  <si>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</si>
  <si>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</si>
  <si>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</si>
  <si>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</si>
  <si>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</si>
  <si>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</si>
  <si>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</si>
  <si>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</si>
  <si>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</si>
  <si>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</si>
  <si>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</si>
  <si>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</si>
  <si>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</si>
  <si>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</si>
  <si>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</si>
  <si>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</si>
  <si>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</si>
  <si>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</si>
  <si>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</si>
  <si>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</si>
  <si>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</si>
  <si>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</si>
  <si>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</si>
  <si>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</si>
  <si>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</si>
  <si>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</si>
  <si>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</si>
  <si>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</si>
  <si>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</si>
  <si>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</si>
  <si>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</si>
  <si>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</si>
  <si>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</si>
  <si>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</si>
  <si>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</si>
  <si>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</si>
  <si>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</si>
  <si>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</si>
  <si>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</si>
  <si>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</si>
  <si>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</si>
  <si>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</si>
  <si>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</si>
  <si>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</si>
  <si>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</si>
  <si>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</si>
  <si>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</si>
  <si>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</si>
  <si>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</si>
  <si>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</si>
  <si>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</si>
  <si>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Combi</t>
  </si>
  <si>
    <t>13.04.2019 12.00</t>
  </si>
  <si>
    <t>Авраменок Варвара</t>
  </si>
  <si>
    <t>Прощаева Александра</t>
  </si>
  <si>
    <t>Талаева Мария</t>
  </si>
  <si>
    <t>Лесова Ксения</t>
  </si>
  <si>
    <t>Власова Ксения</t>
  </si>
  <si>
    <t>Соболевская Маргарита</t>
  </si>
  <si>
    <t>Сердюченко Анастасия</t>
  </si>
  <si>
    <t>Божок Дарья</t>
  </si>
  <si>
    <t>Малышева Елизавета</t>
  </si>
  <si>
    <t>Крученко Ольга</t>
  </si>
  <si>
    <t>Буцель Вера</t>
  </si>
  <si>
    <t>Ковцун Анна</t>
  </si>
  <si>
    <t>Трацевская Ксения</t>
  </si>
  <si>
    <t>Кулешова Ксения</t>
  </si>
  <si>
    <t>Сувалова Анастасия</t>
  </si>
  <si>
    <t>Кудина Яна</t>
  </si>
  <si>
    <t>Привезенцева Вита</t>
  </si>
  <si>
    <t>Пузь Валерия</t>
  </si>
  <si>
    <t>Галясовская Виолетта</t>
  </si>
  <si>
    <t>Трацевская Яна</t>
  </si>
  <si>
    <t>Natalija AMBRAZAITĖ</t>
  </si>
  <si>
    <t>Milda AUKŠČIONYTĖ</t>
  </si>
  <si>
    <t>Goda VAITEKŪNAITĖ</t>
  </si>
  <si>
    <t>Aina BARTKUTĖ</t>
  </si>
  <si>
    <t>Fausta ABRAMAVIČIŪTĖ</t>
  </si>
  <si>
    <t>Enrika PAKULNEVIČIŪTĖ</t>
  </si>
  <si>
    <t>Neda TEIŠERSKYTĖ</t>
  </si>
  <si>
    <t>Ugnė IVOŠKUTĖ</t>
  </si>
  <si>
    <t>Gabija DAUKŠAITĖ</t>
  </si>
  <si>
    <t>Косовская Елизавета</t>
  </si>
  <si>
    <t>Липлянина Анастасия</t>
  </si>
  <si>
    <t>Жигалко Христина</t>
  </si>
  <si>
    <t>Кобурнеева Нелли</t>
  </si>
  <si>
    <t>Губицкая Виолетта</t>
  </si>
  <si>
    <t>Шиманская Валерия</t>
  </si>
  <si>
    <t>Змиевская Полина</t>
  </si>
  <si>
    <t>Лебедева Ксения</t>
  </si>
  <si>
    <t>Петраченко Александра</t>
  </si>
  <si>
    <t>Яценко Анна</t>
  </si>
  <si>
    <t>Нехай Алина</t>
  </si>
  <si>
    <t>Вашкевич Моника</t>
  </si>
  <si>
    <t>Кузнецова Александра</t>
  </si>
  <si>
    <t>Силивончик Дженифер</t>
  </si>
  <si>
    <t>Кульба Варвара</t>
  </si>
  <si>
    <t>Кац Екатерина</t>
  </si>
  <si>
    <t>Кот Алена</t>
  </si>
  <si>
    <t>Вяль Анна</t>
  </si>
  <si>
    <t>Бушма Карина</t>
  </si>
  <si>
    <t>ГУБСКАЯ АНИСЬЯ</t>
  </si>
  <si>
    <t>КАМИНСКАЯ ВАЛЕРИЯ</t>
  </si>
  <si>
    <t>КАБАЕВА ВЕРОНИКА</t>
  </si>
  <si>
    <t>АВСЯНСКАЯ ВИКТОРИЯ</t>
  </si>
  <si>
    <t>ШМАРЛОВСКАЯ ПОЛИНА</t>
  </si>
  <si>
    <t>БЫКОВА РУСЛАНА</t>
  </si>
  <si>
    <t>ЛИННИК МАРИЯ</t>
  </si>
  <si>
    <t>ЕРМОЛЕНКО МАРИЯ</t>
  </si>
  <si>
    <t>БАЛАБАЕВА ВАЛЕРИЯ</t>
  </si>
  <si>
    <t>ДУЛО АЛЕНА</t>
  </si>
  <si>
    <t>Андреенко Алина</t>
  </si>
  <si>
    <t>Бернат Анастасия</t>
  </si>
  <si>
    <t>Белгардова Полина</t>
  </si>
  <si>
    <t>Воронец Василиса</t>
  </si>
  <si>
    <t>Головкова Анастасия</t>
  </si>
  <si>
    <t>Добровольская Анастасия</t>
  </si>
  <si>
    <t>Кудина Александра</t>
  </si>
  <si>
    <t>Кот Алёна</t>
  </si>
  <si>
    <t>Щепалова Ксения</t>
  </si>
  <si>
    <t>2007</t>
  </si>
  <si>
    <t>2008</t>
  </si>
  <si>
    <t>2002</t>
  </si>
  <si>
    <t>2003</t>
  </si>
  <si>
    <t>2001</t>
  </si>
  <si>
    <t>2004</t>
  </si>
  <si>
    <t>2005</t>
  </si>
  <si>
    <t>2006</t>
  </si>
  <si>
    <t>Динамо-2</t>
  </si>
  <si>
    <t>РЦОП-Минск</t>
  </si>
  <si>
    <t>Lithuania</t>
  </si>
  <si>
    <t>Минск-2</t>
  </si>
  <si>
    <t>Минск-3</t>
  </si>
  <si>
    <t>МГ СДЮШОР</t>
  </si>
  <si>
    <t>РГУОР- СДЮШОР 1</t>
  </si>
  <si>
    <t>06.04.2019_13:05:45</t>
  </si>
  <si>
    <t>*</t>
  </si>
  <si>
    <t>разр.</t>
  </si>
  <si>
    <t>Высоцкая Александра</t>
  </si>
  <si>
    <t>Кунская М.Л.</t>
  </si>
  <si>
    <t>Муравская С.Ф.</t>
  </si>
  <si>
    <t>Дехтярь Елена</t>
  </si>
  <si>
    <t>Каблова Наталья</t>
  </si>
  <si>
    <t>Шкулева Анастасия</t>
  </si>
  <si>
    <t>Шульгина Анна</t>
  </si>
  <si>
    <t>Дармель Алена</t>
  </si>
  <si>
    <t>Сенько Людмила</t>
  </si>
  <si>
    <t>Тарахович Анастасия</t>
  </si>
  <si>
    <t>Гаврилик Эльмира</t>
  </si>
  <si>
    <t>Сахарук Диана</t>
  </si>
  <si>
    <t>Санфирова Юлия</t>
  </si>
  <si>
    <t>Цыплакова Доминика</t>
  </si>
  <si>
    <t>Богина Валентина</t>
  </si>
  <si>
    <t>Шишко Диана</t>
  </si>
  <si>
    <t>Белая Наталья</t>
  </si>
  <si>
    <t>Третьякова Светилана</t>
  </si>
  <si>
    <t>Ведерникова Мария</t>
  </si>
  <si>
    <t>Каминская Виктория</t>
  </si>
  <si>
    <t>Линник Мария</t>
  </si>
  <si>
    <t>Шмарловская Полина</t>
  </si>
  <si>
    <t>Авсянская Виктория</t>
  </si>
  <si>
    <t>Балабаева Валерия</t>
  </si>
  <si>
    <t>Быкова Руслана</t>
  </si>
  <si>
    <t>Губская Анисья</t>
  </si>
  <si>
    <t>Дуло Алена</t>
  </si>
  <si>
    <t>Ермоленко Мария</t>
  </si>
  <si>
    <t>ВЕДЕРНИКОВ МАРИЯ</t>
  </si>
  <si>
    <t>Кирилюк Маргарита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</si>
</sst>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0" fontId="9" fillId="0" borderId="0" xfId="36" applyFont="1" applyFill="1" applyAlignment="1" applyProtection="1">
      <alignment horizontal="right" vertical="center" shrinkToFit="1"/>
      <protection locked="0"/>
    </xf>
    <xf numFmtId="172" fontId="11" fillId="0" borderId="0" xfId="61" applyNumberFormat="1" applyFont="1" applyAlignment="1">
      <alignment horizontal="center" vertical="center" shrinkToFit="1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0"/>
  <sheetViews>
    <sheetView zoomScale="75" zoomScaleNormal="75" zoomScalePageLayoutView="0" workbookViewId="0" topLeftCell="A27">
      <pane xSplit="18" topLeftCell="S1" activePane="topRight" state="frozen"/>
      <selection pane="topLeft" activeCell="I32" sqref="I32"/>
      <selection pane="topRight" activeCell="AH40" sqref="AH40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126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209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213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214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220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216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222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226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217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223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8">
        <f>TM_PART*10</f>
        <v>5</v>
      </c>
      <c r="G25" s="358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227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8">
        <f>AI_PART*10</f>
        <v>5</v>
      </c>
      <c r="G26" s="358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228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8">
        <f>EX_PART*10</f>
        <v>5</v>
      </c>
      <c r="G27" s="358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218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8">
        <f>OI_PART*10</f>
        <v>5</v>
      </c>
      <c r="G28" s="358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229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58">
        <f>FIGS_PART</f>
        <v>0</v>
      </c>
      <c r="G30" s="358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8">
        <f>TECH_PART</f>
        <v>0</v>
      </c>
      <c r="G31" s="358"/>
      <c r="H31" s="5"/>
      <c r="I31" s="305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8">
        <f>FREE_PART</f>
        <v>1</v>
      </c>
      <c r="G32" s="358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65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 t="e">
        <f>SUM(__tr_el_list__)</f>
        <v>#N/A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215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225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 t="e">
        <f aca="true" t="shared" si="0" ref="O37:O45">INDEX(L37:N37,,MATCH(__curr_event_code__,$L$36:$N$36,0))</f>
        <v>#N/A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219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 t="e">
        <f t="shared" si="0"/>
        <v>#N/A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224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 t="e">
        <f t="shared" si="0"/>
        <v>#N/A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221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 t="e">
        <f t="shared" si="0"/>
        <v>#N/A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 t="e">
        <f t="shared" si="0"/>
        <v>#N/A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</v>
      </c>
      <c r="J42" s="263" t="s">
        <v>69</v>
      </c>
      <c r="L42" s="276"/>
      <c r="M42" s="276"/>
      <c r="N42" s="276"/>
      <c r="O42" s="284" t="e">
        <f t="shared" si="0"/>
        <v>#N/A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</v>
      </c>
      <c r="J43" s="263" t="s">
        <v>83</v>
      </c>
      <c r="L43" s="276"/>
      <c r="M43" s="276"/>
      <c r="N43" s="276"/>
      <c r="O43" s="284" t="e">
        <f t="shared" si="0"/>
        <v>#N/A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</v>
      </c>
      <c r="J44" s="263" t="s">
        <v>84</v>
      </c>
      <c r="L44" s="276"/>
      <c r="M44" s="276"/>
      <c r="N44" s="276"/>
      <c r="O44" s="284" t="e">
        <f t="shared" si="0"/>
        <v>#N/A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 t="e">
        <f t="shared" si="0"/>
        <v>#N/A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202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210</v>
      </c>
      <c r="AA55" s="120"/>
      <c r="AB55" s="11"/>
      <c r="AC55" s="120"/>
      <c r="AD55" s="118"/>
      <c r="AE55" s="118"/>
      <c r="AF55" s="117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>
      <c r="A56" s="113"/>
      <c r="B56" s="116"/>
      <c r="C56" s="113" t="s">
        <v>127</v>
      </c>
      <c r="D56" s="113"/>
      <c r="E56" s="113"/>
      <c r="F56" s="113"/>
      <c r="G56" s="235" t="s">
        <v>194</v>
      </c>
      <c r="H56" s="319"/>
      <c r="I56" s="308" t="s">
        <v>128</v>
      </c>
      <c r="J56" s="312"/>
      <c r="K56" s="115"/>
      <c r="L56" s="116"/>
      <c r="M56" s="117"/>
      <c r="N56" s="118"/>
      <c r="O56" s="317" t="s">
        <v>194</v>
      </c>
      <c r="P56" s="320"/>
      <c r="Q56" s="123"/>
      <c r="R56" s="117"/>
      <c r="S56" s="117"/>
      <c r="T56" s="117"/>
      <c r="U56" s="117"/>
      <c r="V56" s="117"/>
      <c r="W56" s="117"/>
      <c r="X56" s="117"/>
      <c r="Y56" s="117"/>
      <c r="AB56" s="5"/>
      <c r="AD56" s="117"/>
      <c r="AE56" s="117"/>
      <c r="AF56" s="117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2:42" s="123" customFormat="1" ht="17.25">
      <c r="B57" s="159"/>
      <c r="C57" s="308" t="s">
        <v>134</v>
      </c>
      <c r="E57" s="306"/>
      <c r="G57" s="317" t="s">
        <v>194</v>
      </c>
      <c r="H57" s="320"/>
      <c r="I57" s="306" t="s">
        <v>133</v>
      </c>
      <c r="J57" s="313"/>
      <c r="N57" s="121"/>
      <c r="O57" s="317" t="s">
        <v>195</v>
      </c>
      <c r="P57" s="320"/>
      <c r="W57" s="159"/>
      <c r="X57" s="159"/>
      <c r="Y57" s="159"/>
      <c r="AC57" s="195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2:43" s="123" customFormat="1" ht="17.25">
      <c r="B58" s="159"/>
      <c r="C58" s="308" t="s">
        <v>131</v>
      </c>
      <c r="E58" s="306"/>
      <c r="G58" s="317" t="s">
        <v>194</v>
      </c>
      <c r="H58" s="320"/>
      <c r="I58" s="308" t="s">
        <v>132</v>
      </c>
      <c r="J58" s="314"/>
      <c r="K58" s="306"/>
      <c r="M58" s="306"/>
      <c r="N58" s="316"/>
      <c r="O58" s="317" t="s">
        <v>195</v>
      </c>
      <c r="P58" s="320"/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3" s="123" customFormat="1" ht="17.25">
      <c r="B59" s="159"/>
      <c r="C59" s="308" t="s">
        <v>136</v>
      </c>
      <c r="E59" s="306"/>
      <c r="G59" s="317" t="s">
        <v>194</v>
      </c>
      <c r="H59" s="320"/>
      <c r="I59" s="310" t="s">
        <v>129</v>
      </c>
      <c r="J59" s="314"/>
      <c r="K59" s="306"/>
      <c r="M59" s="306"/>
      <c r="N59" s="316"/>
      <c r="O59" s="317" t="s">
        <v>194</v>
      </c>
      <c r="P59" s="320"/>
      <c r="Q59" s="308"/>
      <c r="W59" s="159"/>
      <c r="X59" s="159"/>
      <c r="Y59" s="159"/>
      <c r="AC59" s="195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2:42" s="123" customFormat="1" ht="17.25">
      <c r="B60" s="159"/>
      <c r="C60" s="306" t="s">
        <v>130</v>
      </c>
      <c r="E60" s="306"/>
      <c r="G60" s="317" t="s">
        <v>194</v>
      </c>
      <c r="H60" s="320"/>
      <c r="J60" s="313"/>
      <c r="K60" s="306"/>
      <c r="L60" s="306"/>
      <c r="M60" s="306"/>
      <c r="N60" s="317"/>
      <c r="O60" s="308"/>
      <c r="P60" s="307"/>
      <c r="W60" s="159"/>
      <c r="X60" s="159"/>
      <c r="Y60" s="159"/>
      <c r="AC60" s="195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2:42" s="123" customFormat="1" ht="15">
      <c r="B61" s="159"/>
      <c r="C61" s="308" t="s">
        <v>135</v>
      </c>
      <c r="E61" s="306"/>
      <c r="G61" s="317" t="s">
        <v>195</v>
      </c>
      <c r="H61" s="320"/>
      <c r="J61" s="313"/>
      <c r="K61" s="311"/>
      <c r="L61" s="308"/>
      <c r="M61" s="308"/>
      <c r="N61" s="318"/>
      <c r="P61" s="308"/>
      <c r="Q61" s="311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2:42" s="123" customFormat="1" ht="15">
      <c r="B62" s="159"/>
      <c r="C62" s="308"/>
      <c r="E62" s="306"/>
      <c r="G62" s="317"/>
      <c r="H62" s="320"/>
      <c r="J62" s="313"/>
      <c r="K62" s="311"/>
      <c r="L62" s="308"/>
      <c r="M62" s="308"/>
      <c r="N62" s="318"/>
      <c r="P62" s="308"/>
      <c r="Q62" s="311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2:42" s="123" customFormat="1" ht="15">
      <c r="B63" s="159"/>
      <c r="C63" s="114" t="s">
        <v>203</v>
      </c>
      <c r="E63" s="306"/>
      <c r="G63" s="317"/>
      <c r="H63" s="320"/>
      <c r="J63" s="313"/>
      <c r="K63" s="311"/>
      <c r="L63" s="308"/>
      <c r="M63" s="308"/>
      <c r="N63" s="318"/>
      <c r="P63" s="308"/>
      <c r="Q63" s="311"/>
      <c r="W63" s="159"/>
      <c r="X63" s="159"/>
      <c r="Y63" s="159" t="s">
        <v>210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2:42" s="123" customFormat="1" ht="15">
      <c r="B64" s="159"/>
      <c r="C64" s="308" t="s">
        <v>137</v>
      </c>
      <c r="E64" s="306"/>
      <c r="G64" s="317" t="s">
        <v>196</v>
      </c>
      <c r="H64" s="320"/>
      <c r="I64" s="308" t="s">
        <v>141</v>
      </c>
      <c r="J64" s="314"/>
      <c r="K64" s="306"/>
      <c r="M64" s="306"/>
      <c r="N64" s="316"/>
      <c r="O64" s="317" t="s">
        <v>197</v>
      </c>
      <c r="P64" s="321"/>
      <c r="W64" s="159"/>
      <c r="X64" s="159"/>
      <c r="Y64" s="159"/>
      <c r="AC64" s="195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2:42" s="123" customFormat="1" ht="15">
      <c r="B65" s="159"/>
      <c r="C65" s="310" t="s">
        <v>138</v>
      </c>
      <c r="E65" s="306"/>
      <c r="G65" s="317" t="s">
        <v>196</v>
      </c>
      <c r="H65" s="320"/>
      <c r="I65" s="308" t="s">
        <v>139</v>
      </c>
      <c r="J65" s="314"/>
      <c r="K65" s="306"/>
      <c r="M65" s="306"/>
      <c r="N65" s="316"/>
      <c r="O65" s="317" t="s">
        <v>197</v>
      </c>
      <c r="P65" s="320"/>
      <c r="W65" s="159"/>
      <c r="X65" s="159"/>
      <c r="Y65" s="159"/>
      <c r="AC65" s="195"/>
      <c r="AH65" s="117"/>
      <c r="AI65" s="117"/>
      <c r="AJ65" s="117"/>
      <c r="AK65" s="117"/>
      <c r="AL65" s="117"/>
      <c r="AM65" s="117"/>
      <c r="AN65" s="117"/>
      <c r="AO65" s="117"/>
      <c r="AP65" s="117"/>
    </row>
    <row r="66" spans="2:42" s="123" customFormat="1" ht="15">
      <c r="B66" s="159"/>
      <c r="C66" s="306" t="s">
        <v>142</v>
      </c>
      <c r="E66" s="306"/>
      <c r="G66" s="317" t="s">
        <v>196</v>
      </c>
      <c r="H66" s="320"/>
      <c r="I66" s="310" t="s">
        <v>145</v>
      </c>
      <c r="J66" s="313"/>
      <c r="N66" s="121"/>
      <c r="O66" s="317" t="s">
        <v>199</v>
      </c>
      <c r="P66" s="320"/>
      <c r="Q66" s="310" t="s">
        <v>2</v>
      </c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308" t="s">
        <v>140</v>
      </c>
      <c r="E67" s="306"/>
      <c r="G67" s="317" t="s">
        <v>197</v>
      </c>
      <c r="H67" s="320"/>
      <c r="I67" s="308" t="s">
        <v>146</v>
      </c>
      <c r="J67" s="314"/>
      <c r="K67" s="306"/>
      <c r="M67" s="306"/>
      <c r="N67" s="316"/>
      <c r="O67" s="317" t="s">
        <v>200</v>
      </c>
      <c r="P67" s="320"/>
      <c r="Q67" s="308" t="s">
        <v>2</v>
      </c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8" t="s">
        <v>143</v>
      </c>
      <c r="E68" s="306"/>
      <c r="G68" s="317" t="s">
        <v>198</v>
      </c>
      <c r="H68" s="320"/>
      <c r="J68" s="313"/>
      <c r="K68" s="306"/>
      <c r="L68" s="308"/>
      <c r="M68" s="308"/>
      <c r="N68" s="317"/>
      <c r="O68" s="308"/>
      <c r="P68" s="307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144</v>
      </c>
      <c r="E69" s="306"/>
      <c r="G69" s="317" t="s">
        <v>199</v>
      </c>
      <c r="H69" s="320"/>
      <c r="I69" s="308"/>
      <c r="J69" s="314"/>
      <c r="K69" s="306"/>
      <c r="M69" s="306"/>
      <c r="N69" s="316"/>
      <c r="P69" s="306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08"/>
      <c r="E70" s="306"/>
      <c r="G70" s="317"/>
      <c r="H70" s="320"/>
      <c r="I70" s="308"/>
      <c r="J70" s="314"/>
      <c r="K70" s="306"/>
      <c r="M70" s="306"/>
      <c r="N70" s="316"/>
      <c r="P70" s="306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114" t="s">
        <v>204</v>
      </c>
      <c r="E71" s="306"/>
      <c r="G71" s="317"/>
      <c r="H71" s="320"/>
      <c r="I71" s="308"/>
      <c r="J71" s="314"/>
      <c r="K71" s="306"/>
      <c r="M71" s="306"/>
      <c r="N71" s="316"/>
      <c r="P71" s="306"/>
      <c r="Q71" s="309"/>
      <c r="W71" s="159"/>
      <c r="X71" s="159"/>
      <c r="Y71" s="159" t="s">
        <v>210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5">
      <c r="B72" s="159"/>
      <c r="C72" s="308" t="s">
        <v>150</v>
      </c>
      <c r="E72" s="306"/>
      <c r="G72" s="317" t="s">
        <v>197</v>
      </c>
      <c r="H72" s="320"/>
      <c r="I72" s="308" t="s">
        <v>147</v>
      </c>
      <c r="J72" s="314"/>
      <c r="K72" s="306"/>
      <c r="M72" s="306"/>
      <c r="N72" s="316"/>
      <c r="O72" s="317" t="s">
        <v>198</v>
      </c>
      <c r="P72" s="320"/>
      <c r="Q72" s="308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08" t="s">
        <v>152</v>
      </c>
      <c r="E73" s="306"/>
      <c r="G73" s="317" t="s">
        <v>197</v>
      </c>
      <c r="H73" s="320"/>
      <c r="I73" s="308" t="s">
        <v>153</v>
      </c>
      <c r="J73" s="314"/>
      <c r="K73" s="306"/>
      <c r="M73" s="308"/>
      <c r="N73" s="316"/>
      <c r="O73" s="317" t="s">
        <v>197</v>
      </c>
      <c r="P73" s="320"/>
      <c r="Q73" s="308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 t="s">
        <v>151</v>
      </c>
      <c r="E74" s="306"/>
      <c r="G74" s="317" t="s">
        <v>197</v>
      </c>
      <c r="H74" s="320"/>
      <c r="I74" s="308" t="s">
        <v>154</v>
      </c>
      <c r="J74" s="314"/>
      <c r="K74" s="306"/>
      <c r="M74" s="308"/>
      <c r="N74" s="316"/>
      <c r="O74" s="317" t="s">
        <v>197</v>
      </c>
      <c r="P74" s="320"/>
      <c r="Q74" s="308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 t="s">
        <v>155</v>
      </c>
      <c r="E75" s="306"/>
      <c r="G75" s="317" t="s">
        <v>197</v>
      </c>
      <c r="H75" s="320"/>
      <c r="I75" s="308"/>
      <c r="J75" s="314"/>
      <c r="K75" s="306"/>
      <c r="M75" s="306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8" t="s">
        <v>149</v>
      </c>
      <c r="E76" s="306"/>
      <c r="G76" s="317" t="s">
        <v>197</v>
      </c>
      <c r="H76" s="320"/>
      <c r="I76" s="308"/>
      <c r="J76" s="314"/>
      <c r="K76" s="309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06" t="s">
        <v>148</v>
      </c>
      <c r="E77" s="306"/>
      <c r="G77" s="317" t="s">
        <v>197</v>
      </c>
      <c r="H77" s="320"/>
      <c r="I77" s="308"/>
      <c r="J77" s="314"/>
      <c r="K77" s="306"/>
      <c r="M77" s="306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06"/>
      <c r="E78" s="306"/>
      <c r="G78" s="317"/>
      <c r="H78" s="320"/>
      <c r="I78" s="308"/>
      <c r="J78" s="314"/>
      <c r="K78" s="306"/>
      <c r="M78" s="306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114" t="s">
        <v>205</v>
      </c>
      <c r="E79" s="306"/>
      <c r="G79" s="317"/>
      <c r="H79" s="320"/>
      <c r="I79" s="308"/>
      <c r="J79" s="314"/>
      <c r="K79" s="306"/>
      <c r="M79" s="306"/>
      <c r="N79" s="316"/>
      <c r="P79" s="306"/>
      <c r="Q79" s="309"/>
      <c r="W79" s="159"/>
      <c r="X79" s="159"/>
      <c r="Y79" s="159" t="s">
        <v>210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08" t="s">
        <v>160</v>
      </c>
      <c r="E80" s="306"/>
      <c r="G80" s="317" t="s">
        <v>199</v>
      </c>
      <c r="H80" s="320"/>
      <c r="I80" s="308" t="s">
        <v>157</v>
      </c>
      <c r="J80" s="314"/>
      <c r="K80" s="306"/>
      <c r="M80" s="306"/>
      <c r="N80" s="316"/>
      <c r="O80" s="317" t="s">
        <v>199</v>
      </c>
      <c r="P80" s="320"/>
      <c r="Q80" s="310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113" t="s">
        <v>158</v>
      </c>
      <c r="D81" s="113"/>
      <c r="E81" s="113"/>
      <c r="F81" s="113"/>
      <c r="G81" s="235" t="s">
        <v>199</v>
      </c>
      <c r="H81" s="319"/>
      <c r="I81" s="308" t="s">
        <v>164</v>
      </c>
      <c r="J81" s="312"/>
      <c r="K81" s="115"/>
      <c r="L81" s="116"/>
      <c r="M81" s="117"/>
      <c r="N81" s="118"/>
      <c r="O81" s="317" t="s">
        <v>199</v>
      </c>
      <c r="P81" s="320"/>
      <c r="Q81" s="308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6" t="s">
        <v>162</v>
      </c>
      <c r="E82" s="306"/>
      <c r="G82" s="317" t="s">
        <v>200</v>
      </c>
      <c r="H82" s="320"/>
      <c r="I82" s="310" t="s">
        <v>144</v>
      </c>
      <c r="J82" s="313"/>
      <c r="K82" s="306"/>
      <c r="L82" s="306"/>
      <c r="M82" s="306"/>
      <c r="N82" s="317"/>
      <c r="O82" s="235" t="s">
        <v>199</v>
      </c>
      <c r="P82" s="319"/>
      <c r="Q82" s="308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10" t="s">
        <v>159</v>
      </c>
      <c r="E83" s="306"/>
      <c r="G83" s="317" t="s">
        <v>199</v>
      </c>
      <c r="H83" s="320"/>
      <c r="I83" s="308" t="s">
        <v>146</v>
      </c>
      <c r="J83" s="314"/>
      <c r="K83" s="306"/>
      <c r="M83" s="306"/>
      <c r="N83" s="316"/>
      <c r="O83" s="317" t="s">
        <v>200</v>
      </c>
      <c r="P83" s="320"/>
      <c r="Q83" s="308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308" t="s">
        <v>156</v>
      </c>
      <c r="E84" s="306"/>
      <c r="G84" s="317" t="s">
        <v>199</v>
      </c>
      <c r="H84" s="320"/>
      <c r="I84" s="308" t="s">
        <v>161</v>
      </c>
      <c r="J84" s="313"/>
      <c r="K84" s="306"/>
      <c r="L84" s="306"/>
      <c r="M84" s="306"/>
      <c r="N84" s="317"/>
      <c r="O84" s="317" t="s">
        <v>200</v>
      </c>
      <c r="P84" s="320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08" t="s">
        <v>163</v>
      </c>
      <c r="E85" s="306"/>
      <c r="G85" s="317" t="s">
        <v>200</v>
      </c>
      <c r="H85" s="320"/>
      <c r="I85" s="308" t="s">
        <v>165</v>
      </c>
      <c r="J85" s="314"/>
      <c r="K85" s="306"/>
      <c r="M85" s="306"/>
      <c r="N85" s="316"/>
      <c r="O85" s="317" t="s">
        <v>201</v>
      </c>
      <c r="P85" s="320"/>
      <c r="Q85" s="308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17"/>
      <c r="H86" s="320"/>
      <c r="I86" s="308"/>
      <c r="J86" s="314"/>
      <c r="K86" s="306"/>
      <c r="M86" s="306"/>
      <c r="N86" s="316"/>
      <c r="O86" s="317"/>
      <c r="P86" s="320"/>
      <c r="Q86" s="308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114" t="s">
        <v>206</v>
      </c>
      <c r="E87" s="306"/>
      <c r="G87" s="317"/>
      <c r="H87" s="320"/>
      <c r="I87" s="308"/>
      <c r="J87" s="314"/>
      <c r="K87" s="306"/>
      <c r="M87" s="306"/>
      <c r="N87" s="316"/>
      <c r="O87" s="317"/>
      <c r="P87" s="320"/>
      <c r="Q87" s="308"/>
      <c r="W87" s="159"/>
      <c r="X87" s="159"/>
      <c r="Y87" s="159" t="s">
        <v>210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10" t="s">
        <v>174</v>
      </c>
      <c r="E88" s="306"/>
      <c r="G88" s="317" t="s">
        <v>200</v>
      </c>
      <c r="H88" s="320"/>
      <c r="I88" s="308" t="s">
        <v>170</v>
      </c>
      <c r="J88" s="314"/>
      <c r="K88" s="306"/>
      <c r="M88" s="306"/>
      <c r="N88" s="316"/>
      <c r="O88" s="317" t="s">
        <v>200</v>
      </c>
      <c r="P88" s="320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8" t="s">
        <v>167</v>
      </c>
      <c r="E89" s="306"/>
      <c r="G89" s="317" t="s">
        <v>201</v>
      </c>
      <c r="H89" s="320"/>
      <c r="I89" s="308" t="s">
        <v>166</v>
      </c>
      <c r="J89" s="314"/>
      <c r="K89" s="306"/>
      <c r="M89" s="306"/>
      <c r="N89" s="316"/>
      <c r="O89" s="317" t="s">
        <v>199</v>
      </c>
      <c r="P89" s="320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10" t="s">
        <v>173</v>
      </c>
      <c r="E90" s="306"/>
      <c r="G90" s="317" t="s">
        <v>201</v>
      </c>
      <c r="H90" s="320"/>
      <c r="I90" s="308" t="s">
        <v>169</v>
      </c>
      <c r="J90" s="314"/>
      <c r="K90" s="306"/>
      <c r="M90" s="306"/>
      <c r="N90" s="316"/>
      <c r="O90" s="317" t="s">
        <v>200</v>
      </c>
      <c r="P90" s="320"/>
      <c r="Q90" s="308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06" t="s">
        <v>171</v>
      </c>
      <c r="E91" s="306"/>
      <c r="G91" s="317" t="s">
        <v>200</v>
      </c>
      <c r="H91" s="320"/>
      <c r="I91" s="308" t="s">
        <v>165</v>
      </c>
      <c r="J91" s="313"/>
      <c r="K91" s="306"/>
      <c r="L91" s="306"/>
      <c r="M91" s="306"/>
      <c r="N91" s="317"/>
      <c r="O91" s="317" t="s">
        <v>201</v>
      </c>
      <c r="P91" s="320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8" t="s">
        <v>172</v>
      </c>
      <c r="E92" s="306"/>
      <c r="G92" s="317" t="s">
        <v>201</v>
      </c>
      <c r="H92" s="320"/>
      <c r="I92" s="308" t="s">
        <v>160</v>
      </c>
      <c r="J92" s="313"/>
      <c r="N92" s="121"/>
      <c r="O92" s="317" t="s">
        <v>199</v>
      </c>
      <c r="P92" s="320"/>
      <c r="Q92" s="123" t="s">
        <v>2</v>
      </c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08" t="s">
        <v>168</v>
      </c>
      <c r="E93" s="306"/>
      <c r="G93" s="317" t="s">
        <v>200</v>
      </c>
      <c r="H93" s="320"/>
      <c r="I93" s="308"/>
      <c r="J93" s="314"/>
      <c r="K93" s="306"/>
      <c r="M93" s="306"/>
      <c r="N93" s="316"/>
      <c r="P93" s="306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17"/>
      <c r="H94" s="320"/>
      <c r="I94" s="308"/>
      <c r="J94" s="314"/>
      <c r="K94" s="306"/>
      <c r="M94" s="306"/>
      <c r="N94" s="316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114" t="s">
        <v>207</v>
      </c>
      <c r="E95" s="306"/>
      <c r="G95" s="317"/>
      <c r="H95" s="320"/>
      <c r="I95" s="308"/>
      <c r="J95" s="314"/>
      <c r="K95" s="306"/>
      <c r="M95" s="306"/>
      <c r="N95" s="316"/>
      <c r="P95" s="306"/>
      <c r="Q95" s="309"/>
      <c r="W95" s="159"/>
      <c r="X95" s="159"/>
      <c r="Y95" s="159" t="s">
        <v>210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08" t="s">
        <v>178</v>
      </c>
      <c r="E96" s="306"/>
      <c r="G96" s="317" t="s">
        <v>201</v>
      </c>
      <c r="H96" s="320"/>
      <c r="I96" s="308" t="s">
        <v>177</v>
      </c>
      <c r="J96" s="313"/>
      <c r="K96" s="306"/>
      <c r="L96" s="306"/>
      <c r="M96" s="306"/>
      <c r="N96" s="317"/>
      <c r="O96" s="317" t="s">
        <v>201</v>
      </c>
      <c r="P96" s="320"/>
      <c r="Q96" s="310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 t="s">
        <v>183</v>
      </c>
      <c r="E97" s="306"/>
      <c r="G97" s="317" t="s">
        <v>200</v>
      </c>
      <c r="H97" s="320"/>
      <c r="I97" s="306" t="s">
        <v>176</v>
      </c>
      <c r="J97" s="314"/>
      <c r="K97" s="309"/>
      <c r="M97" s="308"/>
      <c r="N97" s="316"/>
      <c r="O97" s="317" t="s">
        <v>199</v>
      </c>
      <c r="P97" s="320"/>
      <c r="Q97" s="308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8" t="s">
        <v>180</v>
      </c>
      <c r="E98" s="306"/>
      <c r="G98" s="317" t="s">
        <v>200</v>
      </c>
      <c r="H98" s="320"/>
      <c r="I98" s="306" t="s">
        <v>181</v>
      </c>
      <c r="J98" s="314"/>
      <c r="K98" s="309"/>
      <c r="M98" s="308"/>
      <c r="N98" s="316"/>
      <c r="O98" s="317" t="s">
        <v>199</v>
      </c>
      <c r="P98" s="320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10" t="s">
        <v>175</v>
      </c>
      <c r="E99" s="306"/>
      <c r="G99" s="317" t="s">
        <v>200</v>
      </c>
      <c r="H99" s="320"/>
      <c r="I99" s="308" t="s">
        <v>179</v>
      </c>
      <c r="J99" s="314"/>
      <c r="K99" s="306"/>
      <c r="M99" s="306"/>
      <c r="N99" s="316"/>
      <c r="O99" s="317" t="s">
        <v>200</v>
      </c>
      <c r="P99" s="320"/>
      <c r="Q99" s="308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 t="s">
        <v>184</v>
      </c>
      <c r="E100" s="306"/>
      <c r="G100" s="317" t="s">
        <v>201</v>
      </c>
      <c r="H100" s="320"/>
      <c r="I100" s="308"/>
      <c r="J100" s="314"/>
      <c r="K100" s="309"/>
      <c r="M100" s="308"/>
      <c r="N100" s="316"/>
      <c r="P100" s="306"/>
      <c r="Q100" s="311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8" t="s">
        <v>182</v>
      </c>
      <c r="D101" s="306"/>
      <c r="E101" s="306"/>
      <c r="F101" s="306"/>
      <c r="G101" s="317" t="s">
        <v>200</v>
      </c>
      <c r="H101" s="320"/>
      <c r="I101" s="310"/>
      <c r="J101" s="315"/>
      <c r="K101" s="309"/>
      <c r="L101" s="308"/>
      <c r="M101" s="308"/>
      <c r="N101" s="121"/>
      <c r="P101" s="308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/>
      <c r="D102" s="306"/>
      <c r="E102" s="306"/>
      <c r="F102" s="306"/>
      <c r="G102" s="317"/>
      <c r="H102" s="320"/>
      <c r="I102" s="310"/>
      <c r="J102" s="315"/>
      <c r="K102" s="309"/>
      <c r="L102" s="308"/>
      <c r="M102" s="308"/>
      <c r="N102" s="121"/>
      <c r="P102" s="308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114" t="s">
        <v>208</v>
      </c>
      <c r="D103" s="306"/>
      <c r="E103" s="306"/>
      <c r="F103" s="306"/>
      <c r="G103" s="317"/>
      <c r="H103" s="320"/>
      <c r="I103" s="310"/>
      <c r="J103" s="315"/>
      <c r="K103" s="309"/>
      <c r="L103" s="308"/>
      <c r="M103" s="308"/>
      <c r="N103" s="121"/>
      <c r="P103" s="308"/>
      <c r="Q103" s="309"/>
      <c r="W103" s="159"/>
      <c r="X103" s="159"/>
      <c r="Y103" s="159" t="s">
        <v>210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 t="s">
        <v>185</v>
      </c>
      <c r="E104" s="306"/>
      <c r="G104" s="317" t="s">
        <v>194</v>
      </c>
      <c r="H104" s="320"/>
      <c r="I104" s="306" t="s">
        <v>190</v>
      </c>
      <c r="J104" s="314"/>
      <c r="K104" s="306"/>
      <c r="M104" s="306"/>
      <c r="N104" s="316"/>
      <c r="O104" s="317" t="s">
        <v>194</v>
      </c>
      <c r="P104" s="320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 t="s">
        <v>187</v>
      </c>
      <c r="E105" s="306"/>
      <c r="G105" s="317" t="s">
        <v>201</v>
      </c>
      <c r="H105" s="320"/>
      <c r="I105" s="308" t="s">
        <v>192</v>
      </c>
      <c r="J105" s="314"/>
      <c r="K105" s="306"/>
      <c r="M105" s="306"/>
      <c r="N105" s="316"/>
      <c r="O105" s="317" t="s">
        <v>201</v>
      </c>
      <c r="P105" s="320"/>
      <c r="Q105" s="308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8" t="s">
        <v>186</v>
      </c>
      <c r="E106" s="306"/>
      <c r="G106" s="317" t="s">
        <v>194</v>
      </c>
      <c r="H106" s="320"/>
      <c r="I106" s="308" t="s">
        <v>191</v>
      </c>
      <c r="J106" s="314"/>
      <c r="K106" s="306"/>
      <c r="M106" s="306"/>
      <c r="N106" s="316"/>
      <c r="O106" s="317" t="s">
        <v>194</v>
      </c>
      <c r="P106" s="320"/>
      <c r="Q106" s="308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 t="s">
        <v>188</v>
      </c>
      <c r="E107" s="306"/>
      <c r="G107" s="317" t="s">
        <v>194</v>
      </c>
      <c r="H107" s="320"/>
      <c r="I107" s="310" t="s">
        <v>193</v>
      </c>
      <c r="J107" s="313"/>
      <c r="K107" s="306"/>
      <c r="L107" s="306"/>
      <c r="M107" s="306"/>
      <c r="N107" s="317"/>
      <c r="O107" s="317" t="s">
        <v>201</v>
      </c>
      <c r="P107" s="320"/>
      <c r="Q107" s="308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113" t="s">
        <v>173</v>
      </c>
      <c r="D108" s="113"/>
      <c r="E108" s="113"/>
      <c r="F108" s="113"/>
      <c r="G108" s="235" t="s">
        <v>201</v>
      </c>
      <c r="H108" s="319"/>
      <c r="I108" s="308" t="s">
        <v>167</v>
      </c>
      <c r="J108" s="312"/>
      <c r="K108" s="115"/>
      <c r="L108" s="116"/>
      <c r="M108" s="117"/>
      <c r="N108" s="118"/>
      <c r="O108" s="317" t="s">
        <v>201</v>
      </c>
      <c r="P108" s="320"/>
      <c r="Q108" s="123" t="s">
        <v>2</v>
      </c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10" t="s">
        <v>189</v>
      </c>
      <c r="D109" s="119"/>
      <c r="E109" s="113"/>
      <c r="F109" s="119"/>
      <c r="G109" s="235" t="s">
        <v>201</v>
      </c>
      <c r="H109" s="319"/>
      <c r="I109" s="308" t="s">
        <v>165</v>
      </c>
      <c r="J109" s="314"/>
      <c r="K109" s="306"/>
      <c r="M109" s="306"/>
      <c r="N109" s="316"/>
      <c r="O109" s="317" t="s">
        <v>201</v>
      </c>
      <c r="P109" s="320"/>
      <c r="Q109" s="308" t="s">
        <v>2</v>
      </c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10"/>
      <c r="D110" s="119"/>
      <c r="E110" s="113"/>
      <c r="F110" s="119"/>
      <c r="G110" s="235"/>
      <c r="H110" s="319"/>
      <c r="I110" s="308"/>
      <c r="J110" s="314"/>
      <c r="K110" s="306"/>
      <c r="M110" s="306"/>
      <c r="N110" s="316"/>
      <c r="O110" s="317"/>
      <c r="P110" s="320"/>
      <c r="Q110" s="308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10"/>
      <c r="E111" s="306"/>
      <c r="G111" s="317"/>
      <c r="H111" s="306"/>
      <c r="I111" s="308"/>
      <c r="J111" s="314"/>
      <c r="K111" s="306"/>
      <c r="M111" s="306"/>
      <c r="N111" s="316"/>
      <c r="P111" s="306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8"/>
      <c r="E112" s="306"/>
      <c r="G112" s="317"/>
      <c r="H112" s="306"/>
      <c r="J112" s="313"/>
      <c r="N112" s="121"/>
      <c r="Q112" s="309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17"/>
      <c r="H113" s="306"/>
      <c r="J113" s="313"/>
      <c r="N113" s="121"/>
      <c r="Q113" s="309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8"/>
      <c r="E114" s="306"/>
      <c r="G114" s="317"/>
      <c r="H114" s="306"/>
      <c r="J114" s="313"/>
      <c r="N114" s="121"/>
      <c r="Q114" s="308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08"/>
      <c r="E115" s="306"/>
      <c r="G115" s="317"/>
      <c r="H115" s="306"/>
      <c r="J115" s="313"/>
      <c r="K115" s="306"/>
      <c r="L115" s="306"/>
      <c r="M115" s="306"/>
      <c r="N115" s="317"/>
      <c r="O115" s="308"/>
      <c r="P115" s="307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G116" s="236"/>
      <c r="J116" s="314"/>
      <c r="N116" s="121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G117" s="236"/>
      <c r="J117" s="314"/>
      <c r="N117" s="121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G118" s="236"/>
      <c r="J118" s="314"/>
      <c r="N118" s="121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G119" s="236"/>
      <c r="J119" s="314"/>
      <c r="N119" s="121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G120" s="236"/>
      <c r="J120" s="314"/>
      <c r="N120" s="121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G121" s="236"/>
      <c r="J121" s="314"/>
      <c r="N121" s="121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G122" s="236"/>
      <c r="J122" s="314"/>
      <c r="N122" s="121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G123" s="236"/>
      <c r="J123" s="314"/>
      <c r="N123" s="121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G124" s="236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G125" s="236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G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G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G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G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G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G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G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G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G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G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G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G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G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G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G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G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G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G143" s="236"/>
      <c r="J143" s="314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G144" s="236"/>
      <c r="J144" s="314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G145" s="236"/>
      <c r="J145" s="314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G146" s="236"/>
      <c r="J146" s="314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G147" s="236"/>
      <c r="J147" s="314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G148" s="236"/>
      <c r="J148" s="314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G149" s="236"/>
      <c r="J149" s="314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G150" s="236"/>
      <c r="J150" s="314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O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16:P65536 A1:M15 N1:S35 E16:M28 A16:C21 C49:H56 I49:I55 J49:N56 Q36:Q55 I64 Q60:Q63 O64:Q64 Q68:Q71 Q75:Q79 J97:N97 C97:H97 Q93:Q95 Q100:Q103 Q111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7"/>
  <sheetViews>
    <sheetView zoomScale="75" zoomScaleNormal="75" zoomScalePageLayoutView="0" workbookViewId="0" topLeftCell="A5">
      <selection activeCell="C63" sqref="C63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13.04.2019 12.00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Сенько Людмила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Сахарук Диана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Дехтярь Елена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Каблова Наталья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Шишко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Цыплакова Доминика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Гаврилик Эльмира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Белая Наталья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Дармель Алена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Богина Валентина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Шульгина Анна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Санфирова Юлия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 t="str">
        <f>SETUP!$AH$17</f>
        <v>Шкулева Анастасия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Третьякова Светилана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Тарахович Анастасия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211</v>
      </c>
      <c r="I53" s="175" t="s">
        <v>117</v>
      </c>
      <c r="J53" s="175"/>
      <c r="K53" s="175"/>
      <c r="L53" s="175"/>
      <c r="M53" s="249"/>
      <c r="N53" s="176"/>
      <c r="O53" s="322" t="s">
        <v>1</v>
      </c>
      <c r="P53" s="172" t="s">
        <v>211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7"/>
      <c r="B55" s="112">
        <v>1</v>
      </c>
      <c r="C55" s="114" t="s">
        <v>202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325"/>
      <c r="X55" s="323">
        <f>[1]!sn_val(B55)</f>
        <v>1</v>
      </c>
      <c r="Y55" s="118">
        <v>1</v>
      </c>
      <c r="AA55" s="120"/>
      <c r="AB55" s="11"/>
      <c r="AC55" s="120"/>
      <c r="AD55" s="118"/>
      <c r="AE55" s="118"/>
      <c r="AF55" s="118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 customHeight="1">
      <c r="A56" s="327"/>
      <c r="B56" s="112"/>
      <c r="C56" s="113" t="s">
        <v>127</v>
      </c>
      <c r="D56" s="113"/>
      <c r="E56" s="113"/>
      <c r="F56" s="113"/>
      <c r="G56" s="235" t="s">
        <v>194</v>
      </c>
      <c r="H56" s="319"/>
      <c r="I56" s="308" t="s">
        <v>128</v>
      </c>
      <c r="J56" s="312"/>
      <c r="K56" s="115"/>
      <c r="L56" s="116"/>
      <c r="M56" s="117"/>
      <c r="N56" s="118"/>
      <c r="O56" s="317" t="s">
        <v>194</v>
      </c>
      <c r="P56" s="320"/>
      <c r="Q56" s="123"/>
      <c r="R56" s="117"/>
      <c r="S56" s="117"/>
      <c r="T56" s="117"/>
      <c r="U56" s="117"/>
      <c r="V56" s="117"/>
      <c r="W56" s="325"/>
      <c r="X56" s="323">
        <f>X55</f>
        <v>1</v>
      </c>
      <c r="Y56" s="117"/>
      <c r="AB56" s="5"/>
      <c r="AD56" s="117"/>
      <c r="AE56" s="117"/>
      <c r="AF56" s="118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1:42" s="123" customFormat="1" ht="17.25" customHeight="1">
      <c r="A57" s="328"/>
      <c r="B57" s="122"/>
      <c r="C57" s="308" t="s">
        <v>134</v>
      </c>
      <c r="E57" s="306"/>
      <c r="G57" s="317" t="s">
        <v>194</v>
      </c>
      <c r="H57" s="320"/>
      <c r="I57" s="306" t="s">
        <v>133</v>
      </c>
      <c r="J57" s="313"/>
      <c r="N57" s="121"/>
      <c r="O57" s="317" t="s">
        <v>195</v>
      </c>
      <c r="P57" s="320"/>
      <c r="W57" s="326"/>
      <c r="X57" s="324">
        <f>X55</f>
        <v>1</v>
      </c>
      <c r="Y57" s="159"/>
      <c r="AC57" s="195"/>
      <c r="AF57" s="121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3" s="123" customFormat="1" ht="17.25" customHeight="1">
      <c r="A58" s="328"/>
      <c r="B58" s="122"/>
      <c r="C58" s="308" t="s">
        <v>131</v>
      </c>
      <c r="E58" s="306"/>
      <c r="G58" s="317" t="s">
        <v>194</v>
      </c>
      <c r="H58" s="320"/>
      <c r="I58" s="308" t="s">
        <v>132</v>
      </c>
      <c r="J58" s="314"/>
      <c r="K58" s="306"/>
      <c r="M58" s="306"/>
      <c r="N58" s="316"/>
      <c r="O58" s="317" t="s">
        <v>195</v>
      </c>
      <c r="P58" s="320"/>
      <c r="W58" s="326"/>
      <c r="X58" s="324">
        <f>X55</f>
        <v>1</v>
      </c>
      <c r="Y58" s="159"/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1:43" s="123" customFormat="1" ht="17.25" customHeight="1">
      <c r="A59" s="328"/>
      <c r="B59" s="122"/>
      <c r="C59" s="308" t="s">
        <v>136</v>
      </c>
      <c r="E59" s="306"/>
      <c r="G59" s="317" t="s">
        <v>194</v>
      </c>
      <c r="H59" s="320"/>
      <c r="I59" s="310" t="s">
        <v>129</v>
      </c>
      <c r="J59" s="314"/>
      <c r="K59" s="306"/>
      <c r="M59" s="306"/>
      <c r="N59" s="316"/>
      <c r="O59" s="317" t="s">
        <v>194</v>
      </c>
      <c r="P59" s="320"/>
      <c r="Q59" s="308"/>
      <c r="W59" s="326"/>
      <c r="X59" s="324">
        <f>X55</f>
        <v>1</v>
      </c>
      <c r="Y59" s="159"/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28"/>
      <c r="B60" s="122"/>
      <c r="C60" s="306" t="s">
        <v>130</v>
      </c>
      <c r="E60" s="306"/>
      <c r="G60" s="317" t="s">
        <v>194</v>
      </c>
      <c r="H60" s="320"/>
      <c r="J60" s="313"/>
      <c r="K60" s="306"/>
      <c r="L60" s="306"/>
      <c r="M60" s="306"/>
      <c r="N60" s="317"/>
      <c r="O60" s="308"/>
      <c r="P60" s="307"/>
      <c r="W60" s="326"/>
      <c r="X60" s="324">
        <f>X55</f>
        <v>1</v>
      </c>
      <c r="Y60" s="159"/>
      <c r="AC60" s="195"/>
      <c r="AF60" s="121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23" customFormat="1" ht="17.25" customHeight="1">
      <c r="A61" s="328"/>
      <c r="B61" s="122"/>
      <c r="C61" s="308" t="s">
        <v>135</v>
      </c>
      <c r="E61" s="306"/>
      <c r="G61" s="317" t="s">
        <v>195</v>
      </c>
      <c r="H61" s="320"/>
      <c r="J61" s="313"/>
      <c r="K61" s="311"/>
      <c r="L61" s="308"/>
      <c r="M61" s="308"/>
      <c r="N61" s="318"/>
      <c r="P61" s="308"/>
      <c r="Q61" s="311"/>
      <c r="W61" s="326"/>
      <c r="X61" s="324">
        <f>X55</f>
        <v>1</v>
      </c>
      <c r="Y61" s="159"/>
      <c r="AC61" s="195"/>
      <c r="AF61" s="121"/>
      <c r="AG61" s="5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1:42" s="123" customFormat="1" ht="17.25" customHeight="1">
      <c r="A62" s="328"/>
      <c r="B62" s="122"/>
      <c r="C62" s="308"/>
      <c r="E62" s="306"/>
      <c r="G62" s="317"/>
      <c r="H62" s="320"/>
      <c r="J62" s="313"/>
      <c r="K62" s="311"/>
      <c r="L62" s="308"/>
      <c r="M62" s="308"/>
      <c r="N62" s="318"/>
      <c r="P62" s="308"/>
      <c r="Q62" s="311"/>
      <c r="W62" s="326"/>
      <c r="X62" s="324">
        <f>X55</f>
        <v>1</v>
      </c>
      <c r="Y62" s="159"/>
      <c r="AC62" s="195"/>
      <c r="AF62" s="121"/>
      <c r="AG62" s="5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1:42" s="123" customFormat="1" ht="17.25" customHeight="1">
      <c r="A63" s="328"/>
      <c r="B63" s="122">
        <v>2</v>
      </c>
      <c r="C63" s="114" t="s">
        <v>205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W63" s="326"/>
      <c r="X63" s="324">
        <f>[1]!sn_val(B63)</f>
        <v>2</v>
      </c>
      <c r="Y63" s="159">
        <v>4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08" t="s">
        <v>160</v>
      </c>
      <c r="E64" s="306"/>
      <c r="G64" s="317" t="s">
        <v>199</v>
      </c>
      <c r="H64" s="320"/>
      <c r="I64" s="308" t="s">
        <v>157</v>
      </c>
      <c r="J64" s="314"/>
      <c r="K64" s="306"/>
      <c r="M64" s="306"/>
      <c r="N64" s="316"/>
      <c r="O64" s="317" t="s">
        <v>199</v>
      </c>
      <c r="P64" s="320"/>
      <c r="Q64" s="310"/>
      <c r="W64" s="326"/>
      <c r="X64" s="324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113" t="s">
        <v>158</v>
      </c>
      <c r="D65" s="113"/>
      <c r="E65" s="113"/>
      <c r="F65" s="113"/>
      <c r="G65" s="235" t="s">
        <v>199</v>
      </c>
      <c r="H65" s="319"/>
      <c r="I65" s="308" t="s">
        <v>164</v>
      </c>
      <c r="J65" s="312"/>
      <c r="K65" s="115"/>
      <c r="L65" s="116"/>
      <c r="M65" s="117"/>
      <c r="N65" s="118"/>
      <c r="O65" s="317" t="s">
        <v>199</v>
      </c>
      <c r="P65" s="320"/>
      <c r="Q65" s="308"/>
      <c r="W65" s="326"/>
      <c r="X65" s="324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6" t="s">
        <v>162</v>
      </c>
      <c r="E66" s="306"/>
      <c r="G66" s="317" t="s">
        <v>200</v>
      </c>
      <c r="H66" s="320"/>
      <c r="I66" s="310" t="s">
        <v>144</v>
      </c>
      <c r="J66" s="313"/>
      <c r="K66" s="306"/>
      <c r="L66" s="306"/>
      <c r="M66" s="306"/>
      <c r="N66" s="317"/>
      <c r="O66" s="235" t="s">
        <v>199</v>
      </c>
      <c r="P66" s="319"/>
      <c r="Q66" s="308"/>
      <c r="W66" s="326"/>
      <c r="X66" s="324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310" t="s">
        <v>159</v>
      </c>
      <c r="E67" s="306"/>
      <c r="G67" s="317" t="s">
        <v>199</v>
      </c>
      <c r="H67" s="320"/>
      <c r="I67" s="308" t="s">
        <v>146</v>
      </c>
      <c r="J67" s="314"/>
      <c r="K67" s="306"/>
      <c r="M67" s="306"/>
      <c r="N67" s="316"/>
      <c r="O67" s="317" t="s">
        <v>200</v>
      </c>
      <c r="P67" s="320"/>
      <c r="Q67" s="308"/>
      <c r="W67" s="326"/>
      <c r="X67" s="324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8"/>
      <c r="B68" s="122"/>
      <c r="C68" s="308" t="s">
        <v>156</v>
      </c>
      <c r="E68" s="306"/>
      <c r="G68" s="317" t="s">
        <v>199</v>
      </c>
      <c r="H68" s="320"/>
      <c r="I68" s="308" t="s">
        <v>161</v>
      </c>
      <c r="J68" s="313"/>
      <c r="K68" s="306"/>
      <c r="L68" s="306"/>
      <c r="M68" s="306"/>
      <c r="N68" s="317"/>
      <c r="O68" s="317" t="s">
        <v>200</v>
      </c>
      <c r="P68" s="320"/>
      <c r="W68" s="326"/>
      <c r="X68" s="324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163</v>
      </c>
      <c r="E69" s="306"/>
      <c r="G69" s="317" t="s">
        <v>200</v>
      </c>
      <c r="H69" s="320"/>
      <c r="I69" s="308" t="s">
        <v>165</v>
      </c>
      <c r="J69" s="314"/>
      <c r="K69" s="306"/>
      <c r="M69" s="306"/>
      <c r="N69" s="316"/>
      <c r="O69" s="317" t="s">
        <v>201</v>
      </c>
      <c r="P69" s="320"/>
      <c r="Q69" s="308"/>
      <c r="W69" s="326"/>
      <c r="X69" s="324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I70" s="308"/>
      <c r="J70" s="314"/>
      <c r="K70" s="306"/>
      <c r="M70" s="306"/>
      <c r="N70" s="316"/>
      <c r="O70" s="317"/>
      <c r="P70" s="320"/>
      <c r="Q70" s="308"/>
      <c r="W70" s="326"/>
      <c r="X70" s="324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/>
      <c r="B71" s="122">
        <v>3</v>
      </c>
      <c r="C71" s="114" t="s">
        <v>207</v>
      </c>
      <c r="E71" s="306"/>
      <c r="G71" s="317"/>
      <c r="H71" s="320"/>
      <c r="I71" s="308"/>
      <c r="J71" s="314"/>
      <c r="K71" s="306"/>
      <c r="M71" s="306"/>
      <c r="N71" s="316"/>
      <c r="P71" s="306"/>
      <c r="Q71" s="309"/>
      <c r="W71" s="326"/>
      <c r="X71" s="324">
        <f>[1]!sn_val(B71)</f>
        <v>3</v>
      </c>
      <c r="Y71" s="159">
        <v>6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178</v>
      </c>
      <c r="E72" s="306"/>
      <c r="G72" s="317" t="s">
        <v>201</v>
      </c>
      <c r="H72" s="320"/>
      <c r="I72" s="308" t="s">
        <v>177</v>
      </c>
      <c r="J72" s="313"/>
      <c r="K72" s="306"/>
      <c r="L72" s="306"/>
      <c r="M72" s="306"/>
      <c r="N72" s="317"/>
      <c r="O72" s="317" t="s">
        <v>201</v>
      </c>
      <c r="P72" s="320"/>
      <c r="Q72" s="310"/>
      <c r="W72" s="326"/>
      <c r="X72" s="324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 t="s">
        <v>183</v>
      </c>
      <c r="E73" s="306"/>
      <c r="G73" s="317" t="s">
        <v>200</v>
      </c>
      <c r="H73" s="320"/>
      <c r="I73" s="306" t="s">
        <v>176</v>
      </c>
      <c r="J73" s="314"/>
      <c r="K73" s="309"/>
      <c r="M73" s="308"/>
      <c r="N73" s="316"/>
      <c r="O73" s="317" t="s">
        <v>199</v>
      </c>
      <c r="P73" s="320"/>
      <c r="Q73" s="308"/>
      <c r="W73" s="326"/>
      <c r="X73" s="324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 t="s">
        <v>180</v>
      </c>
      <c r="E74" s="306"/>
      <c r="G74" s="317" t="s">
        <v>200</v>
      </c>
      <c r="H74" s="320"/>
      <c r="I74" s="306" t="s">
        <v>181</v>
      </c>
      <c r="J74" s="314"/>
      <c r="K74" s="309"/>
      <c r="M74" s="308"/>
      <c r="N74" s="316"/>
      <c r="O74" s="317" t="s">
        <v>199</v>
      </c>
      <c r="P74" s="320"/>
      <c r="W74" s="326"/>
      <c r="X74" s="324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10" t="s">
        <v>175</v>
      </c>
      <c r="E75" s="306"/>
      <c r="G75" s="317" t="s">
        <v>200</v>
      </c>
      <c r="H75" s="320"/>
      <c r="I75" s="308" t="s">
        <v>179</v>
      </c>
      <c r="J75" s="314"/>
      <c r="K75" s="306"/>
      <c r="M75" s="306"/>
      <c r="N75" s="316"/>
      <c r="O75" s="317" t="s">
        <v>200</v>
      </c>
      <c r="P75" s="320"/>
      <c r="Q75" s="308"/>
      <c r="W75" s="326"/>
      <c r="X75" s="324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 t="s">
        <v>184</v>
      </c>
      <c r="E76" s="306"/>
      <c r="G76" s="317" t="s">
        <v>201</v>
      </c>
      <c r="H76" s="320"/>
      <c r="I76" s="308"/>
      <c r="J76" s="314"/>
      <c r="K76" s="309"/>
      <c r="M76" s="308"/>
      <c r="N76" s="316"/>
      <c r="P76" s="306"/>
      <c r="Q76" s="311"/>
      <c r="W76" s="326"/>
      <c r="X76" s="324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08" t="s">
        <v>182</v>
      </c>
      <c r="D77" s="306"/>
      <c r="E77" s="306"/>
      <c r="F77" s="306"/>
      <c r="G77" s="317" t="s">
        <v>200</v>
      </c>
      <c r="H77" s="320"/>
      <c r="I77" s="310"/>
      <c r="J77" s="315"/>
      <c r="K77" s="309"/>
      <c r="L77" s="308"/>
      <c r="M77" s="308"/>
      <c r="N77" s="121"/>
      <c r="P77" s="308"/>
      <c r="Q77" s="309"/>
      <c r="W77" s="326"/>
      <c r="X77" s="324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/>
      <c r="D78" s="306"/>
      <c r="E78" s="306"/>
      <c r="F78" s="306"/>
      <c r="G78" s="317"/>
      <c r="H78" s="320"/>
      <c r="I78" s="310"/>
      <c r="J78" s="315"/>
      <c r="K78" s="309"/>
      <c r="L78" s="308"/>
      <c r="M78" s="308"/>
      <c r="N78" s="121"/>
      <c r="P78" s="308"/>
      <c r="Q78" s="309"/>
      <c r="W78" s="326"/>
      <c r="X78" s="324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>
        <v>4</v>
      </c>
      <c r="C79" s="114" t="s">
        <v>208</v>
      </c>
      <c r="D79" s="306"/>
      <c r="E79" s="306"/>
      <c r="F79" s="306"/>
      <c r="G79" s="317"/>
      <c r="H79" s="320"/>
      <c r="I79" s="310"/>
      <c r="J79" s="315"/>
      <c r="K79" s="309"/>
      <c r="L79" s="308"/>
      <c r="M79" s="308"/>
      <c r="N79" s="121"/>
      <c r="P79" s="308"/>
      <c r="Q79" s="309"/>
      <c r="W79" s="326"/>
      <c r="X79" s="324">
        <f>[1]!sn_val(B79)</f>
        <v>4</v>
      </c>
      <c r="Y79" s="159">
        <v>7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185</v>
      </c>
      <c r="E80" s="306"/>
      <c r="G80" s="317" t="s">
        <v>194</v>
      </c>
      <c r="H80" s="320"/>
      <c r="I80" s="306" t="s">
        <v>190</v>
      </c>
      <c r="J80" s="314"/>
      <c r="K80" s="306"/>
      <c r="M80" s="306"/>
      <c r="N80" s="316"/>
      <c r="O80" s="317" t="s">
        <v>194</v>
      </c>
      <c r="P80" s="320"/>
      <c r="W80" s="326"/>
      <c r="X80" s="324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187</v>
      </c>
      <c r="E81" s="306"/>
      <c r="G81" s="317" t="s">
        <v>201</v>
      </c>
      <c r="H81" s="320"/>
      <c r="I81" s="308" t="s">
        <v>192</v>
      </c>
      <c r="J81" s="314"/>
      <c r="K81" s="306"/>
      <c r="M81" s="306"/>
      <c r="N81" s="316"/>
      <c r="O81" s="317" t="s">
        <v>201</v>
      </c>
      <c r="P81" s="320"/>
      <c r="Q81" s="308"/>
      <c r="W81" s="326"/>
      <c r="X81" s="324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186</v>
      </c>
      <c r="E82" s="306"/>
      <c r="G82" s="317" t="s">
        <v>194</v>
      </c>
      <c r="H82" s="320"/>
      <c r="I82" s="308" t="s">
        <v>191</v>
      </c>
      <c r="J82" s="314"/>
      <c r="K82" s="306"/>
      <c r="M82" s="306"/>
      <c r="N82" s="316"/>
      <c r="O82" s="317" t="s">
        <v>194</v>
      </c>
      <c r="P82" s="320"/>
      <c r="Q82" s="308"/>
      <c r="W82" s="326"/>
      <c r="X82" s="324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188</v>
      </c>
      <c r="E83" s="306"/>
      <c r="G83" s="317" t="s">
        <v>194</v>
      </c>
      <c r="H83" s="320"/>
      <c r="I83" s="310" t="s">
        <v>193</v>
      </c>
      <c r="J83" s="313"/>
      <c r="K83" s="306"/>
      <c r="L83" s="306"/>
      <c r="M83" s="306"/>
      <c r="N83" s="317"/>
      <c r="O83" s="317" t="s">
        <v>201</v>
      </c>
      <c r="P83" s="320"/>
      <c r="Q83" s="308"/>
      <c r="W83" s="326"/>
      <c r="X83" s="324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113" t="s">
        <v>173</v>
      </c>
      <c r="D84" s="113"/>
      <c r="E84" s="113"/>
      <c r="F84" s="113"/>
      <c r="G84" s="235" t="s">
        <v>201</v>
      </c>
      <c r="H84" s="319"/>
      <c r="I84" s="308" t="s">
        <v>167</v>
      </c>
      <c r="J84" s="312"/>
      <c r="K84" s="115"/>
      <c r="L84" s="116"/>
      <c r="M84" s="117"/>
      <c r="N84" s="118"/>
      <c r="O84" s="317" t="s">
        <v>201</v>
      </c>
      <c r="P84" s="320"/>
      <c r="Q84" s="123" t="s">
        <v>2</v>
      </c>
      <c r="W84" s="326"/>
      <c r="X84" s="324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10" t="s">
        <v>189</v>
      </c>
      <c r="D85" s="119"/>
      <c r="E85" s="113"/>
      <c r="F85" s="119"/>
      <c r="G85" s="235" t="s">
        <v>201</v>
      </c>
      <c r="H85" s="319"/>
      <c r="I85" s="308" t="s">
        <v>165</v>
      </c>
      <c r="J85" s="314"/>
      <c r="K85" s="306"/>
      <c r="M85" s="306"/>
      <c r="N85" s="316"/>
      <c r="O85" s="317" t="s">
        <v>201</v>
      </c>
      <c r="P85" s="320"/>
      <c r="Q85" s="308" t="s">
        <v>2</v>
      </c>
      <c r="W85" s="326"/>
      <c r="X85" s="324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10"/>
      <c r="D86" s="119"/>
      <c r="E86" s="113"/>
      <c r="F86" s="119"/>
      <c r="G86" s="235"/>
      <c r="H86" s="319"/>
      <c r="I86" s="308"/>
      <c r="J86" s="314"/>
      <c r="K86" s="306"/>
      <c r="M86" s="306"/>
      <c r="N86" s="316"/>
      <c r="O86" s="317"/>
      <c r="P86" s="320"/>
      <c r="Q86" s="308"/>
      <c r="W86" s="326"/>
      <c r="X86" s="324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>
        <v>5</v>
      </c>
      <c r="C87" s="114" t="s">
        <v>204</v>
      </c>
      <c r="E87" s="306"/>
      <c r="G87" s="317"/>
      <c r="H87" s="320"/>
      <c r="I87" s="308"/>
      <c r="J87" s="314"/>
      <c r="K87" s="306"/>
      <c r="M87" s="306"/>
      <c r="N87" s="316"/>
      <c r="P87" s="306"/>
      <c r="Q87" s="309"/>
      <c r="W87" s="326"/>
      <c r="X87" s="324">
        <f>[1]!sn_val(B87)</f>
        <v>5</v>
      </c>
      <c r="Y87" s="159">
        <v>3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/>
      <c r="C88" s="308" t="s">
        <v>150</v>
      </c>
      <c r="E88" s="306"/>
      <c r="G88" s="317" t="s">
        <v>197</v>
      </c>
      <c r="H88" s="320"/>
      <c r="I88" s="308" t="s">
        <v>147</v>
      </c>
      <c r="J88" s="314"/>
      <c r="K88" s="306"/>
      <c r="M88" s="306"/>
      <c r="N88" s="316"/>
      <c r="O88" s="317" t="s">
        <v>198</v>
      </c>
      <c r="P88" s="320"/>
      <c r="Q88" s="308"/>
      <c r="W88" s="326"/>
      <c r="X88" s="324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8" t="s">
        <v>152</v>
      </c>
      <c r="E89" s="306"/>
      <c r="G89" s="317" t="s">
        <v>197</v>
      </c>
      <c r="H89" s="320"/>
      <c r="I89" s="308" t="s">
        <v>153</v>
      </c>
      <c r="J89" s="314"/>
      <c r="K89" s="306"/>
      <c r="M89" s="308"/>
      <c r="N89" s="316"/>
      <c r="O89" s="317" t="s">
        <v>197</v>
      </c>
      <c r="P89" s="320"/>
      <c r="Q89" s="308"/>
      <c r="W89" s="326"/>
      <c r="X89" s="324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151</v>
      </c>
      <c r="E90" s="306"/>
      <c r="G90" s="317" t="s">
        <v>197</v>
      </c>
      <c r="H90" s="320"/>
      <c r="I90" s="308" t="s">
        <v>154</v>
      </c>
      <c r="J90" s="314"/>
      <c r="K90" s="306"/>
      <c r="M90" s="308"/>
      <c r="N90" s="316"/>
      <c r="O90" s="317" t="s">
        <v>197</v>
      </c>
      <c r="P90" s="320"/>
      <c r="Q90" s="308"/>
      <c r="W90" s="326"/>
      <c r="X90" s="324">
        <f>X87</f>
        <v>5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155</v>
      </c>
      <c r="E91" s="306"/>
      <c r="G91" s="317" t="s">
        <v>197</v>
      </c>
      <c r="H91" s="320"/>
      <c r="I91" s="308"/>
      <c r="J91" s="314"/>
      <c r="K91" s="306"/>
      <c r="M91" s="306"/>
      <c r="N91" s="316"/>
      <c r="P91" s="306"/>
      <c r="Q91" s="309"/>
      <c r="W91" s="326"/>
      <c r="X91" s="324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149</v>
      </c>
      <c r="E92" s="306"/>
      <c r="G92" s="317" t="s">
        <v>197</v>
      </c>
      <c r="H92" s="320"/>
      <c r="I92" s="308"/>
      <c r="J92" s="314"/>
      <c r="K92" s="309"/>
      <c r="M92" s="308"/>
      <c r="N92" s="316"/>
      <c r="P92" s="306"/>
      <c r="Q92" s="309"/>
      <c r="W92" s="326"/>
      <c r="X92" s="324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06" t="s">
        <v>148</v>
      </c>
      <c r="E93" s="306"/>
      <c r="G93" s="317" t="s">
        <v>197</v>
      </c>
      <c r="H93" s="320"/>
      <c r="I93" s="308"/>
      <c r="J93" s="314"/>
      <c r="K93" s="306"/>
      <c r="M93" s="306"/>
      <c r="N93" s="316"/>
      <c r="P93" s="306"/>
      <c r="Q93" s="309"/>
      <c r="W93" s="326"/>
      <c r="X93" s="324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6"/>
      <c r="E94" s="306"/>
      <c r="G94" s="317"/>
      <c r="H94" s="320"/>
      <c r="I94" s="308"/>
      <c r="J94" s="314"/>
      <c r="K94" s="306"/>
      <c r="M94" s="306"/>
      <c r="N94" s="316"/>
      <c r="P94" s="306"/>
      <c r="Q94" s="309"/>
      <c r="W94" s="326"/>
      <c r="X94" s="324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/>
      <c r="B95" s="122">
        <v>6</v>
      </c>
      <c r="C95" s="114" t="s">
        <v>203</v>
      </c>
      <c r="E95" s="306"/>
      <c r="G95" s="317"/>
      <c r="H95" s="320"/>
      <c r="J95" s="313"/>
      <c r="K95" s="311"/>
      <c r="L95" s="308"/>
      <c r="M95" s="308"/>
      <c r="N95" s="318"/>
      <c r="P95" s="308"/>
      <c r="Q95" s="311"/>
      <c r="W95" s="326"/>
      <c r="X95" s="324">
        <f>[1]!sn_val(B95)</f>
        <v>6</v>
      </c>
      <c r="Y95" s="159">
        <v>2</v>
      </c>
      <c r="AC95" s="195"/>
      <c r="AF95" s="121"/>
      <c r="AG95" s="5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1:42" s="123" customFormat="1" ht="17.25" customHeight="1">
      <c r="A96" s="328"/>
      <c r="B96" s="122"/>
      <c r="C96" s="308" t="s">
        <v>137</v>
      </c>
      <c r="E96" s="306"/>
      <c r="G96" s="317" t="s">
        <v>196</v>
      </c>
      <c r="H96" s="320"/>
      <c r="I96" s="308" t="s">
        <v>141</v>
      </c>
      <c r="J96" s="314"/>
      <c r="K96" s="306"/>
      <c r="M96" s="306"/>
      <c r="N96" s="316"/>
      <c r="O96" s="317" t="s">
        <v>197</v>
      </c>
      <c r="P96" s="321"/>
      <c r="W96" s="326"/>
      <c r="X96" s="324">
        <f>X95</f>
        <v>6</v>
      </c>
      <c r="Y96" s="159"/>
      <c r="AC96" s="195"/>
      <c r="AF96" s="121"/>
      <c r="AH96" s="117"/>
      <c r="AI96" s="117"/>
      <c r="AJ96" s="117"/>
      <c r="AK96" s="117"/>
      <c r="AL96" s="117"/>
      <c r="AM96" s="117"/>
      <c r="AN96" s="117"/>
      <c r="AO96" s="117"/>
      <c r="AP96" s="117"/>
    </row>
    <row r="97" spans="1:42" s="123" customFormat="1" ht="17.25" customHeight="1">
      <c r="A97" s="328"/>
      <c r="B97" s="122"/>
      <c r="C97" s="310" t="s">
        <v>212</v>
      </c>
      <c r="E97" s="306"/>
      <c r="G97" s="317" t="s">
        <v>196</v>
      </c>
      <c r="H97" s="320"/>
      <c r="I97" s="308" t="s">
        <v>139</v>
      </c>
      <c r="J97" s="314"/>
      <c r="K97" s="306"/>
      <c r="M97" s="306"/>
      <c r="N97" s="316"/>
      <c r="O97" s="317" t="s">
        <v>197</v>
      </c>
      <c r="P97" s="320"/>
      <c r="W97" s="326"/>
      <c r="X97" s="324">
        <f>X95</f>
        <v>6</v>
      </c>
      <c r="Y97" s="159"/>
      <c r="AC97" s="195"/>
      <c r="AF97" s="121"/>
      <c r="AH97" s="117"/>
      <c r="AI97" s="117"/>
      <c r="AJ97" s="117"/>
      <c r="AK97" s="117"/>
      <c r="AL97" s="117"/>
      <c r="AM97" s="117"/>
      <c r="AN97" s="117"/>
      <c r="AO97" s="117"/>
      <c r="AP97" s="117"/>
    </row>
    <row r="98" spans="1:42" s="123" customFormat="1" ht="17.25" customHeight="1">
      <c r="A98" s="328"/>
      <c r="B98" s="122"/>
      <c r="C98" s="306" t="s">
        <v>138</v>
      </c>
      <c r="E98" s="306"/>
      <c r="G98" s="317" t="s">
        <v>196</v>
      </c>
      <c r="H98" s="320"/>
      <c r="I98" s="310" t="s">
        <v>145</v>
      </c>
      <c r="J98" s="313"/>
      <c r="N98" s="121"/>
      <c r="O98" s="317" t="s">
        <v>199</v>
      </c>
      <c r="P98" s="320"/>
      <c r="Q98" s="310" t="s">
        <v>2</v>
      </c>
      <c r="W98" s="326"/>
      <c r="X98" s="324">
        <f>X95</f>
        <v>6</v>
      </c>
      <c r="Y98" s="159"/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/>
      <c r="C99" s="308" t="s">
        <v>142</v>
      </c>
      <c r="E99" s="306"/>
      <c r="G99" s="317" t="s">
        <v>196</v>
      </c>
      <c r="H99" s="320"/>
      <c r="I99" s="308" t="s">
        <v>146</v>
      </c>
      <c r="J99" s="314"/>
      <c r="K99" s="306"/>
      <c r="M99" s="306"/>
      <c r="N99" s="316"/>
      <c r="O99" s="317" t="s">
        <v>200</v>
      </c>
      <c r="P99" s="320"/>
      <c r="Q99" s="308" t="s">
        <v>2</v>
      </c>
      <c r="W99" s="326"/>
      <c r="X99" s="324">
        <f>X95</f>
        <v>6</v>
      </c>
      <c r="Y99" s="159"/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140</v>
      </c>
      <c r="E100" s="306"/>
      <c r="G100" s="317" t="s">
        <v>197</v>
      </c>
      <c r="H100" s="320"/>
      <c r="J100" s="313"/>
      <c r="K100" s="306"/>
      <c r="L100" s="308"/>
      <c r="M100" s="308"/>
      <c r="N100" s="317"/>
      <c r="O100" s="308"/>
      <c r="P100" s="307"/>
      <c r="Q100" s="309"/>
      <c r="W100" s="326"/>
      <c r="X100" s="324">
        <f>X95</f>
        <v>6</v>
      </c>
      <c r="Y100" s="159"/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143</v>
      </c>
      <c r="E101" s="306"/>
      <c r="G101" s="317" t="s">
        <v>198</v>
      </c>
      <c r="H101" s="320"/>
      <c r="I101" s="308"/>
      <c r="J101" s="314"/>
      <c r="K101" s="306"/>
      <c r="M101" s="306"/>
      <c r="N101" s="316"/>
      <c r="P101" s="306"/>
      <c r="Q101" s="309"/>
      <c r="W101" s="326"/>
      <c r="X101" s="324">
        <f>X95</f>
        <v>6</v>
      </c>
      <c r="Y101" s="159"/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8"/>
      <c r="E102" s="306"/>
      <c r="G102" s="317"/>
      <c r="H102" s="320"/>
      <c r="I102" s="308"/>
      <c r="J102" s="314"/>
      <c r="K102" s="306"/>
      <c r="M102" s="306"/>
      <c r="N102" s="316"/>
      <c r="P102" s="306"/>
      <c r="Q102" s="309"/>
      <c r="W102" s="326"/>
      <c r="X102" s="324">
        <f>X95</f>
        <v>6</v>
      </c>
      <c r="Y102" s="159"/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8"/>
      <c r="B103" s="122">
        <v>7</v>
      </c>
      <c r="C103" s="114" t="s">
        <v>206</v>
      </c>
      <c r="E103" s="306"/>
      <c r="G103" s="317"/>
      <c r="H103" s="320"/>
      <c r="I103" s="308"/>
      <c r="J103" s="314"/>
      <c r="K103" s="306"/>
      <c r="M103" s="306"/>
      <c r="N103" s="316"/>
      <c r="O103" s="317"/>
      <c r="P103" s="320"/>
      <c r="Q103" s="308"/>
      <c r="W103" s="326"/>
      <c r="X103" s="324">
        <f>[1]!sn_val(B103)</f>
        <v>7</v>
      </c>
      <c r="Y103" s="159">
        <v>5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10" t="s">
        <v>174</v>
      </c>
      <c r="E104" s="306"/>
      <c r="G104" s="317" t="s">
        <v>200</v>
      </c>
      <c r="H104" s="320"/>
      <c r="I104" s="308" t="s">
        <v>170</v>
      </c>
      <c r="J104" s="314"/>
      <c r="K104" s="306"/>
      <c r="M104" s="306"/>
      <c r="N104" s="316"/>
      <c r="O104" s="317" t="s">
        <v>200</v>
      </c>
      <c r="P104" s="320"/>
      <c r="W104" s="326"/>
      <c r="X104" s="324">
        <f>X103</f>
        <v>7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8" t="s">
        <v>167</v>
      </c>
      <c r="E105" s="306"/>
      <c r="G105" s="317" t="s">
        <v>201</v>
      </c>
      <c r="H105" s="320"/>
      <c r="I105" s="308" t="s">
        <v>166</v>
      </c>
      <c r="J105" s="314"/>
      <c r="K105" s="306"/>
      <c r="M105" s="306"/>
      <c r="N105" s="316"/>
      <c r="O105" s="317" t="s">
        <v>199</v>
      </c>
      <c r="P105" s="320"/>
      <c r="W105" s="326"/>
      <c r="X105" s="324">
        <f>X103</f>
        <v>7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10" t="s">
        <v>173</v>
      </c>
      <c r="E106" s="306"/>
      <c r="G106" s="317" t="s">
        <v>201</v>
      </c>
      <c r="H106" s="320"/>
      <c r="I106" s="308" t="s">
        <v>169</v>
      </c>
      <c r="J106" s="314"/>
      <c r="K106" s="306"/>
      <c r="M106" s="306"/>
      <c r="N106" s="316"/>
      <c r="O106" s="317" t="s">
        <v>200</v>
      </c>
      <c r="P106" s="320"/>
      <c r="Q106" s="308"/>
      <c r="W106" s="326"/>
      <c r="X106" s="324">
        <f>X103</f>
        <v>7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06" t="s">
        <v>171</v>
      </c>
      <c r="E107" s="306"/>
      <c r="G107" s="317" t="s">
        <v>200</v>
      </c>
      <c r="H107" s="320"/>
      <c r="I107" s="308" t="s">
        <v>165</v>
      </c>
      <c r="J107" s="313"/>
      <c r="K107" s="306"/>
      <c r="L107" s="306"/>
      <c r="M107" s="306"/>
      <c r="N107" s="317"/>
      <c r="O107" s="317" t="s">
        <v>201</v>
      </c>
      <c r="P107" s="320"/>
      <c r="W107" s="326"/>
      <c r="X107" s="324">
        <f>X103</f>
        <v>7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8" t="s">
        <v>172</v>
      </c>
      <c r="E108" s="306"/>
      <c r="G108" s="317" t="s">
        <v>201</v>
      </c>
      <c r="H108" s="320"/>
      <c r="I108" s="308" t="s">
        <v>160</v>
      </c>
      <c r="J108" s="313"/>
      <c r="N108" s="121"/>
      <c r="O108" s="317" t="s">
        <v>199</v>
      </c>
      <c r="P108" s="320"/>
      <c r="Q108" s="123" t="s">
        <v>2</v>
      </c>
      <c r="W108" s="326"/>
      <c r="X108" s="324">
        <f>X103</f>
        <v>7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8" t="s">
        <v>168</v>
      </c>
      <c r="E109" s="306"/>
      <c r="G109" s="317" t="s">
        <v>200</v>
      </c>
      <c r="H109" s="320"/>
      <c r="I109" s="308"/>
      <c r="J109" s="314"/>
      <c r="K109" s="306"/>
      <c r="M109" s="306"/>
      <c r="N109" s="316"/>
      <c r="P109" s="306"/>
      <c r="Q109" s="309"/>
      <c r="W109" s="326"/>
      <c r="X109" s="324">
        <f>X103</f>
        <v>7</v>
      </c>
      <c r="Y109" s="159"/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8"/>
      <c r="B110" s="122"/>
      <c r="C110" s="308"/>
      <c r="E110" s="306"/>
      <c r="G110" s="317"/>
      <c r="H110" s="320"/>
      <c r="I110" s="308"/>
      <c r="J110" s="314"/>
      <c r="K110" s="306"/>
      <c r="M110" s="306"/>
      <c r="N110" s="316"/>
      <c r="P110" s="306"/>
      <c r="Q110" s="309"/>
      <c r="W110" s="326"/>
      <c r="X110" s="324">
        <f>X103</f>
        <v>7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3:36" s="194" customFormat="1" ht="15">
      <c r="W852" s="192"/>
      <c r="X852" s="199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3:36" s="194" customFormat="1" ht="15">
      <c r="W853" s="192"/>
      <c r="X853" s="199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1:36" s="194" customFormat="1" ht="1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21"/>
      <c r="AG920" s="192"/>
      <c r="AH920" s="192"/>
      <c r="AI920" s="192"/>
      <c r="AJ920" s="192"/>
    </row>
    <row r="921" spans="1:36" s="194" customFormat="1" ht="1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21"/>
      <c r="AG921" s="192"/>
      <c r="AH921" s="192"/>
      <c r="AI921" s="192"/>
      <c r="AJ921" s="192"/>
    </row>
    <row r="922" spans="1:36" s="194" customFormat="1" ht="1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21"/>
      <c r="AG922" s="192"/>
      <c r="AH922" s="192"/>
      <c r="AI922" s="192"/>
      <c r="AJ922" s="192"/>
    </row>
    <row r="923" spans="1:36" s="194" customFormat="1" ht="1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21"/>
      <c r="AG923" s="192"/>
      <c r="AH923" s="192"/>
      <c r="AI923" s="192"/>
      <c r="AJ923" s="192"/>
    </row>
    <row r="924" spans="1:36" s="194" customFormat="1" ht="1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21"/>
      <c r="AG924" s="192"/>
      <c r="AH924" s="192"/>
      <c r="AI924" s="192"/>
      <c r="AJ924" s="192"/>
    </row>
    <row r="925" spans="1:36" s="194" customFormat="1" ht="1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21"/>
      <c r="AG925" s="192"/>
      <c r="AH925" s="192"/>
      <c r="AI925" s="192"/>
      <c r="AJ925" s="192"/>
    </row>
    <row r="926" spans="1:36" s="194" customFormat="1" ht="1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21"/>
      <c r="AG926" s="192"/>
      <c r="AH926" s="192"/>
      <c r="AI926" s="192"/>
      <c r="AJ926" s="192"/>
    </row>
    <row r="927" spans="1:36" s="194" customFormat="1" ht="1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21"/>
      <c r="AG927" s="192"/>
      <c r="AH927" s="192"/>
      <c r="AI927" s="192"/>
      <c r="AJ927" s="192"/>
    </row>
    <row r="928" spans="1:36" s="194" customFormat="1" ht="1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</sheetData>
  <sheetProtection/>
  <dataValidations count="1">
    <dataValidation allowBlank="1" sqref="Q1:IV13 O14:Q30 F13 W14 S14:S30 T15:T30 A14:M30 A1:E13 T14:U14 G1:J13 L9:L12 K1:L8 K13:L13 M1:N13 F1:F8 P7:P13 O1:P6 O9:O13 A31:W54 X14:IV54 A111:IV65536 O55:Q55 C55:H56 I55 J55:N56 I64 Q60:Q63 O64:Q64 Q68:Q71 Q75:Q79 J97:N97 C97:H97 Q93:Q95 Q100:Q103 R55:IV110 A55:B11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13.04.2019 10:06:02&amp;R&amp;P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19"/>
  <sheetViews>
    <sheetView zoomScale="75" zoomScaleNormal="75" zoomScalePageLayoutView="0" workbookViewId="0" topLeftCell="A111">
      <selection activeCell="I128" sqref="I128:M130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29"/>
      <c r="B2" s="330"/>
      <c r="C2" s="208"/>
      <c r="D2" s="208"/>
      <c r="E2" s="208"/>
      <c r="F2" s="208"/>
      <c r="G2" s="208"/>
      <c r="H2" s="331" t="s">
        <v>11</v>
      </c>
      <c r="I2" s="332">
        <v>0</v>
      </c>
      <c r="J2" s="332">
        <v>0</v>
      </c>
      <c r="K2" s="332">
        <v>0</v>
      </c>
      <c r="L2" s="332">
        <v>0</v>
      </c>
      <c r="M2" s="332">
        <v>0</v>
      </c>
      <c r="N2" s="332"/>
      <c r="O2" s="332"/>
      <c r="P2" s="332"/>
      <c r="Q2" s="332"/>
      <c r="R2" s="209"/>
      <c r="S2" s="333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4"/>
      <c r="B3" s="335"/>
      <c r="C3" s="208"/>
      <c r="D3" s="208"/>
      <c r="E3" s="208"/>
      <c r="F3" s="208"/>
      <c r="G3" s="208"/>
      <c r="H3" s="331" t="s">
        <v>12</v>
      </c>
      <c r="I3" s="332">
        <v>0</v>
      </c>
      <c r="J3" s="332">
        <v>0</v>
      </c>
      <c r="K3" s="332">
        <v>0</v>
      </c>
      <c r="L3" s="332">
        <v>0</v>
      </c>
      <c r="M3" s="332">
        <v>0</v>
      </c>
      <c r="N3" s="332"/>
      <c r="O3" s="332"/>
      <c r="P3" s="332"/>
      <c r="Q3" s="332"/>
      <c r="R3" s="209"/>
      <c r="S3" s="333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13.04.2019 12.00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Сенько Людмила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Сахарук Диана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Дехтярь Елена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Каблова Наталья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Шишко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Цыплакова Доминика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Гаврилик Эльмира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Белая Наталья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Дармель Алена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Богина Валентина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Шульгина Анна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Санфирова Юлия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Шкулева Анастасия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Третьякова Светилана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Тарахович Анастасия</v>
      </c>
      <c r="S23" s="145"/>
      <c r="T23" s="143">
        <f>SETUP!$AI$39</f>
        <v>0</v>
      </c>
      <c r="X23" s="122"/>
      <c r="Y23" s="122"/>
    </row>
    <row r="24" spans="1:25" s="153" customFormat="1" ht="1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collapsed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C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211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211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7"/>
      <c r="B55" s="112">
        <v>1</v>
      </c>
      <c r="C55" s="114" t="s">
        <v>202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205">
        <v>-1</v>
      </c>
      <c r="U55" s="256">
        <f>SUM(S62:S64,T55)</f>
        <v>63.7</v>
      </c>
      <c r="V55" s="257">
        <f>ROUND(U55*FREE_PART,4)</f>
        <v>63.7</v>
      </c>
      <c r="W55" s="351">
        <f>U55</f>
        <v>63.7</v>
      </c>
      <c r="X55" s="323">
        <f>[1]!sn_val(B55)</f>
        <v>1</v>
      </c>
      <c r="Y55" s="118">
        <v>1</v>
      </c>
      <c r="Z55" s="119">
        <f>S62</f>
        <v>19</v>
      </c>
      <c r="AA55" s="120"/>
      <c r="AB55" s="11"/>
      <c r="AC55" s="120"/>
      <c r="AD55" s="118"/>
      <c r="AE55" s="118"/>
      <c r="AF55" s="118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19" customFormat="1" ht="17.25" customHeight="1">
      <c r="A56" s="327"/>
      <c r="B56" s="112"/>
      <c r="C56" s="113" t="s">
        <v>127</v>
      </c>
      <c r="D56" s="113"/>
      <c r="E56" s="113"/>
      <c r="F56" s="113"/>
      <c r="G56" s="235" t="s">
        <v>194</v>
      </c>
      <c r="H56" s="319"/>
      <c r="I56" s="308" t="s">
        <v>128</v>
      </c>
      <c r="J56" s="312"/>
      <c r="K56" s="115"/>
      <c r="L56" s="116"/>
      <c r="M56" s="117"/>
      <c r="N56" s="118"/>
      <c r="O56" s="317" t="s">
        <v>194</v>
      </c>
      <c r="P56" s="320"/>
      <c r="Q56" s="123"/>
      <c r="R56" s="117"/>
      <c r="S56" s="117"/>
      <c r="T56" s="117"/>
      <c r="U56" s="117"/>
      <c r="V56" s="350"/>
      <c r="W56" s="325">
        <f>W55</f>
        <v>63.7</v>
      </c>
      <c r="X56" s="323">
        <f>X55</f>
        <v>1</v>
      </c>
      <c r="Y56" s="117"/>
      <c r="Z56" s="119">
        <f>Z55</f>
        <v>19</v>
      </c>
      <c r="AB56" s="5"/>
      <c r="AD56" s="117"/>
      <c r="AE56" s="117"/>
      <c r="AF56" s="118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01"/>
    </row>
    <row r="57" spans="1:42" s="123" customFormat="1" ht="17.25" customHeight="1">
      <c r="A57" s="328"/>
      <c r="B57" s="122"/>
      <c r="C57" s="308" t="s">
        <v>134</v>
      </c>
      <c r="E57" s="306"/>
      <c r="G57" s="317" t="s">
        <v>194</v>
      </c>
      <c r="H57" s="320"/>
      <c r="I57" s="306" t="s">
        <v>133</v>
      </c>
      <c r="J57" s="313"/>
      <c r="N57" s="121"/>
      <c r="O57" s="317" t="s">
        <v>195</v>
      </c>
      <c r="P57" s="320"/>
      <c r="V57" s="343"/>
      <c r="W57" s="326">
        <f>W55</f>
        <v>63.7</v>
      </c>
      <c r="X57" s="324">
        <f>X55</f>
        <v>1</v>
      </c>
      <c r="Y57" s="159"/>
      <c r="Z57" s="123">
        <f>Z55</f>
        <v>19</v>
      </c>
      <c r="AC57" s="195"/>
      <c r="AF57" s="121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3" s="123" customFormat="1" ht="17.25" customHeight="1">
      <c r="A58" s="328"/>
      <c r="B58" s="122"/>
      <c r="C58" s="308" t="s">
        <v>131</v>
      </c>
      <c r="E58" s="306"/>
      <c r="G58" s="317" t="s">
        <v>194</v>
      </c>
      <c r="H58" s="320"/>
      <c r="I58" s="308" t="s">
        <v>132</v>
      </c>
      <c r="J58" s="314"/>
      <c r="K58" s="306"/>
      <c r="M58" s="306"/>
      <c r="N58" s="316"/>
      <c r="O58" s="317" t="s">
        <v>195</v>
      </c>
      <c r="P58" s="320"/>
      <c r="V58" s="343"/>
      <c r="W58" s="326">
        <f>W55</f>
        <v>63.7</v>
      </c>
      <c r="X58" s="324">
        <f>X55</f>
        <v>1</v>
      </c>
      <c r="Y58" s="159"/>
      <c r="Z58" s="123">
        <f>Z55</f>
        <v>19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1:43" s="123" customFormat="1" ht="17.25" customHeight="1">
      <c r="A59" s="328"/>
      <c r="B59" s="122"/>
      <c r="C59" s="308" t="s">
        <v>136</v>
      </c>
      <c r="E59" s="306"/>
      <c r="G59" s="317" t="s">
        <v>194</v>
      </c>
      <c r="H59" s="320"/>
      <c r="I59" s="310" t="s">
        <v>129</v>
      </c>
      <c r="J59" s="314"/>
      <c r="K59" s="306"/>
      <c r="M59" s="306"/>
      <c r="N59" s="316"/>
      <c r="O59" s="317" t="s">
        <v>194</v>
      </c>
      <c r="P59" s="320"/>
      <c r="Q59" s="308"/>
      <c r="V59" s="343"/>
      <c r="W59" s="326">
        <f>W55</f>
        <v>63.7</v>
      </c>
      <c r="X59" s="324">
        <f>X55</f>
        <v>1</v>
      </c>
      <c r="Y59" s="159"/>
      <c r="Z59" s="123">
        <f>Z55</f>
        <v>19</v>
      </c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28"/>
      <c r="B60" s="122"/>
      <c r="C60" s="306" t="s">
        <v>130</v>
      </c>
      <c r="E60" s="306"/>
      <c r="G60" s="317" t="s">
        <v>194</v>
      </c>
      <c r="H60" s="320"/>
      <c r="J60" s="313"/>
      <c r="K60" s="306"/>
      <c r="L60" s="306"/>
      <c r="M60" s="306"/>
      <c r="N60" s="317"/>
      <c r="O60" s="308"/>
      <c r="P60" s="307"/>
      <c r="V60" s="343"/>
      <c r="W60" s="326">
        <f>W55</f>
        <v>63.7</v>
      </c>
      <c r="X60" s="324">
        <f>X55</f>
        <v>1</v>
      </c>
      <c r="Y60" s="159"/>
      <c r="Z60" s="123">
        <f>Z55</f>
        <v>19</v>
      </c>
      <c r="AC60" s="195"/>
      <c r="AF60" s="121"/>
      <c r="AG60" s="117"/>
      <c r="AH60" s="126"/>
      <c r="AI60" s="126"/>
      <c r="AJ60" s="126"/>
      <c r="AK60" s="126"/>
      <c r="AL60" s="126"/>
      <c r="AM60" s="126"/>
      <c r="AN60" s="126"/>
      <c r="AO60" s="126"/>
      <c r="AP60" s="126"/>
    </row>
    <row r="61" spans="1:42" s="123" customFormat="1" ht="17.25" customHeight="1">
      <c r="A61" s="328"/>
      <c r="B61" s="122"/>
      <c r="C61" s="308" t="s">
        <v>135</v>
      </c>
      <c r="E61" s="306"/>
      <c r="G61" s="317" t="s">
        <v>195</v>
      </c>
      <c r="H61" s="320"/>
      <c r="J61" s="313"/>
      <c r="K61" s="311"/>
      <c r="L61" s="308"/>
      <c r="M61" s="308"/>
      <c r="N61" s="318"/>
      <c r="P61" s="308"/>
      <c r="Q61" s="311"/>
      <c r="V61" s="343"/>
      <c r="W61" s="326">
        <f>W55</f>
        <v>63.7</v>
      </c>
      <c r="X61" s="324">
        <f>X55</f>
        <v>1</v>
      </c>
      <c r="Y61" s="159"/>
      <c r="Z61" s="123">
        <f>Z55</f>
        <v>19</v>
      </c>
      <c r="AC61" s="195"/>
      <c r="AF61" s="121"/>
      <c r="AG61" s="5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1:42" s="123" customFormat="1" ht="17.25" customHeight="1">
      <c r="A62" s="328"/>
      <c r="B62" s="122"/>
      <c r="C62" s="308"/>
      <c r="E62" s="306"/>
      <c r="G62" s="317"/>
      <c r="H62" s="337" t="s">
        <v>66</v>
      </c>
      <c r="I62" s="282">
        <v>5.8</v>
      </c>
      <c r="J62" s="339">
        <v>6.8</v>
      </c>
      <c r="K62" s="348">
        <v>6.1</v>
      </c>
      <c r="L62" s="339">
        <v>6.5</v>
      </c>
      <c r="M62" s="339">
        <v>6.4</v>
      </c>
      <c r="N62" s="339"/>
      <c r="O62" s="282"/>
      <c r="P62" s="339"/>
      <c r="Q62" s="348"/>
      <c r="R62" s="341"/>
      <c r="S62" s="344">
        <f>ROUND((SUM(I62:Q62,-(MAX(I62:Q62)),-(MIN(I62:Q62)))/(JUDGES_COUNT-2))*__fr_e__*10,4)</f>
        <v>19</v>
      </c>
      <c r="V62" s="343"/>
      <c r="W62" s="326">
        <f>W55</f>
        <v>63.7</v>
      </c>
      <c r="X62" s="324">
        <f>X55</f>
        <v>1</v>
      </c>
      <c r="Y62" s="159"/>
      <c r="Z62" s="123">
        <f>Z55</f>
        <v>19</v>
      </c>
      <c r="AC62" s="195"/>
      <c r="AF62" s="121"/>
      <c r="AG62" s="5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1:42" s="123" customFormat="1" ht="17.25" customHeight="1">
      <c r="A63" s="328"/>
      <c r="B63" s="122"/>
      <c r="C63" s="308"/>
      <c r="E63" s="306"/>
      <c r="G63" s="317"/>
      <c r="H63" s="337" t="s">
        <v>12</v>
      </c>
      <c r="I63" s="282">
        <v>6.5</v>
      </c>
      <c r="J63" s="339">
        <v>6.5</v>
      </c>
      <c r="K63" s="348">
        <v>6.4</v>
      </c>
      <c r="L63" s="339">
        <v>6.5</v>
      </c>
      <c r="M63" s="339">
        <v>7</v>
      </c>
      <c r="N63" s="339"/>
      <c r="O63" s="282"/>
      <c r="P63" s="339"/>
      <c r="Q63" s="348"/>
      <c r="R63" s="341"/>
      <c r="S63" s="344">
        <f>ROUND((SUM(I63:Q63,-(MAX(I63:Q63)),-(MIN(I63:Q63)))/(JUDGES_COUNT-2))*__fr_ai__*10,4)</f>
        <v>26</v>
      </c>
      <c r="V63" s="343"/>
      <c r="W63" s="326">
        <f>W55</f>
        <v>63.7</v>
      </c>
      <c r="X63" s="324">
        <f>X55</f>
        <v>1</v>
      </c>
      <c r="Y63" s="159"/>
      <c r="Z63" s="123">
        <f>Z55</f>
        <v>19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1:42" s="123" customFormat="1" ht="17.25" customHeight="1">
      <c r="A64" s="328"/>
      <c r="B64" s="122"/>
      <c r="C64" s="308"/>
      <c r="E64" s="306"/>
      <c r="G64" s="317"/>
      <c r="H64" s="337" t="s">
        <v>64</v>
      </c>
      <c r="I64" s="282">
        <v>6.5</v>
      </c>
      <c r="J64" s="339">
        <v>6.6</v>
      </c>
      <c r="K64" s="348">
        <v>6.4</v>
      </c>
      <c r="L64" s="339">
        <v>6.7</v>
      </c>
      <c r="M64" s="339">
        <v>6.6</v>
      </c>
      <c r="N64" s="339"/>
      <c r="O64" s="282"/>
      <c r="P64" s="339"/>
      <c r="Q64" s="348"/>
      <c r="R64" s="341"/>
      <c r="S64" s="344">
        <f>ROUND((SUM(I64:Q64,-(MAX(I64:Q64)),-(MIN(I64:Q64)))/(JUDGES_COUNT-2))*__fr_d__*10,4)</f>
        <v>19.7</v>
      </c>
      <c r="V64" s="343"/>
      <c r="W64" s="326">
        <f>W55</f>
        <v>63.7</v>
      </c>
      <c r="X64" s="324">
        <f>X55</f>
        <v>1</v>
      </c>
      <c r="Y64" s="159"/>
      <c r="Z64" s="123">
        <f>Z55</f>
        <v>19</v>
      </c>
      <c r="AC64" s="195"/>
      <c r="AF64" s="121"/>
      <c r="AG64" s="5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1:42" s="123" customFormat="1" ht="17.25" customHeight="1">
      <c r="A65" s="328"/>
      <c r="B65" s="122"/>
      <c r="C65" s="308"/>
      <c r="E65" s="306"/>
      <c r="G65" s="317"/>
      <c r="H65" s="320"/>
      <c r="J65" s="313"/>
      <c r="K65" s="311"/>
      <c r="L65" s="308"/>
      <c r="M65" s="308"/>
      <c r="N65" s="318"/>
      <c r="P65" s="308"/>
      <c r="Q65" s="311"/>
      <c r="V65" s="343"/>
      <c r="W65" s="326">
        <f>W55</f>
        <v>63.7</v>
      </c>
      <c r="X65" s="324">
        <f>X55</f>
        <v>1</v>
      </c>
      <c r="Y65" s="159"/>
      <c r="Z65" s="123">
        <f>Z55</f>
        <v>19</v>
      </c>
      <c r="AC65" s="195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2" s="123" customFormat="1" ht="17.25" customHeight="1">
      <c r="A66" s="328"/>
      <c r="B66" s="122">
        <v>2</v>
      </c>
      <c r="C66" s="114" t="s">
        <v>205</v>
      </c>
      <c r="E66" s="306"/>
      <c r="G66" s="317"/>
      <c r="H66" s="320"/>
      <c r="I66" s="308"/>
      <c r="J66" s="314"/>
      <c r="K66" s="306"/>
      <c r="M66" s="306"/>
      <c r="N66" s="316"/>
      <c r="P66" s="306"/>
      <c r="Q66" s="309"/>
      <c r="T66" s="205">
        <v>-1</v>
      </c>
      <c r="U66" s="256">
        <f>SUM(S73:S75,T66)</f>
        <v>77.8</v>
      </c>
      <c r="V66" s="257">
        <f>ROUND(U66*FREE_PART,4)</f>
        <v>77.8</v>
      </c>
      <c r="W66" s="351">
        <f>U66</f>
        <v>77.8</v>
      </c>
      <c r="X66" s="324">
        <f>[1]!sn_val(B66)</f>
        <v>2</v>
      </c>
      <c r="Y66" s="159">
        <v>4</v>
      </c>
      <c r="Z66" s="123">
        <f>S73</f>
        <v>23.4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308" t="s">
        <v>160</v>
      </c>
      <c r="E67" s="306"/>
      <c r="G67" s="317" t="s">
        <v>199</v>
      </c>
      <c r="H67" s="320"/>
      <c r="I67" s="308" t="s">
        <v>157</v>
      </c>
      <c r="J67" s="314"/>
      <c r="K67" s="306"/>
      <c r="M67" s="306"/>
      <c r="N67" s="316"/>
      <c r="O67" s="317" t="s">
        <v>199</v>
      </c>
      <c r="P67" s="320"/>
      <c r="Q67" s="310"/>
      <c r="V67" s="343"/>
      <c r="W67" s="326">
        <f>W66</f>
        <v>77.8</v>
      </c>
      <c r="X67" s="324">
        <f>X66</f>
        <v>2</v>
      </c>
      <c r="Y67" s="159"/>
      <c r="Z67" s="123">
        <f>Z66</f>
        <v>23.4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8"/>
      <c r="B68" s="122"/>
      <c r="C68" s="113" t="s">
        <v>158</v>
      </c>
      <c r="D68" s="113"/>
      <c r="E68" s="113"/>
      <c r="F68" s="113"/>
      <c r="G68" s="235" t="s">
        <v>199</v>
      </c>
      <c r="H68" s="319"/>
      <c r="I68" s="308" t="s">
        <v>164</v>
      </c>
      <c r="J68" s="312"/>
      <c r="K68" s="115"/>
      <c r="L68" s="116"/>
      <c r="M68" s="117"/>
      <c r="N68" s="118"/>
      <c r="O68" s="317" t="s">
        <v>199</v>
      </c>
      <c r="P68" s="320"/>
      <c r="Q68" s="308"/>
      <c r="V68" s="343"/>
      <c r="W68" s="326">
        <f>W66</f>
        <v>77.8</v>
      </c>
      <c r="X68" s="324">
        <f>X66</f>
        <v>2</v>
      </c>
      <c r="Y68" s="159"/>
      <c r="Z68" s="123">
        <f>Z66</f>
        <v>23.4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6" t="s">
        <v>162</v>
      </c>
      <c r="E69" s="306"/>
      <c r="G69" s="317" t="s">
        <v>200</v>
      </c>
      <c r="H69" s="320"/>
      <c r="I69" s="310" t="s">
        <v>144</v>
      </c>
      <c r="J69" s="313"/>
      <c r="K69" s="306"/>
      <c r="L69" s="306"/>
      <c r="M69" s="306"/>
      <c r="N69" s="317"/>
      <c r="O69" s="235" t="s">
        <v>199</v>
      </c>
      <c r="P69" s="319"/>
      <c r="Q69" s="308"/>
      <c r="V69" s="343"/>
      <c r="W69" s="326">
        <f>W66</f>
        <v>77.8</v>
      </c>
      <c r="X69" s="324">
        <f>X66</f>
        <v>2</v>
      </c>
      <c r="Y69" s="159"/>
      <c r="Z69" s="123">
        <f>Z66</f>
        <v>23.4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10" t="s">
        <v>159</v>
      </c>
      <c r="E70" s="306"/>
      <c r="G70" s="317" t="s">
        <v>199</v>
      </c>
      <c r="H70" s="320" t="s">
        <v>2</v>
      </c>
      <c r="I70" s="308" t="s">
        <v>146</v>
      </c>
      <c r="J70" s="314"/>
      <c r="K70" s="306"/>
      <c r="M70" s="306"/>
      <c r="N70" s="316"/>
      <c r="O70" s="317" t="s">
        <v>200</v>
      </c>
      <c r="P70" s="320"/>
      <c r="Q70" s="308"/>
      <c r="V70" s="343"/>
      <c r="W70" s="326">
        <f>W66</f>
        <v>77.8</v>
      </c>
      <c r="X70" s="324">
        <f>X66</f>
        <v>2</v>
      </c>
      <c r="Y70" s="159"/>
      <c r="Z70" s="123">
        <f>Z66</f>
        <v>23.4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/>
      <c r="B71" s="122"/>
      <c r="C71" s="308" t="s">
        <v>156</v>
      </c>
      <c r="E71" s="306"/>
      <c r="G71" s="317" t="s">
        <v>199</v>
      </c>
      <c r="H71" s="320"/>
      <c r="I71" s="308" t="s">
        <v>161</v>
      </c>
      <c r="J71" s="313"/>
      <c r="K71" s="306"/>
      <c r="L71" s="306"/>
      <c r="M71" s="306"/>
      <c r="N71" s="317"/>
      <c r="O71" s="317" t="s">
        <v>200</v>
      </c>
      <c r="P71" s="320"/>
      <c r="V71" s="343"/>
      <c r="W71" s="326">
        <f>W66</f>
        <v>77.8</v>
      </c>
      <c r="X71" s="324">
        <f>X66</f>
        <v>2</v>
      </c>
      <c r="Y71" s="159"/>
      <c r="Z71" s="123">
        <f>Z66</f>
        <v>23.4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163</v>
      </c>
      <c r="E72" s="306"/>
      <c r="G72" s="317" t="s">
        <v>200</v>
      </c>
      <c r="H72" s="320"/>
      <c r="I72" s="308" t="s">
        <v>165</v>
      </c>
      <c r="J72" s="314"/>
      <c r="K72" s="306"/>
      <c r="M72" s="306"/>
      <c r="N72" s="316"/>
      <c r="O72" s="317" t="s">
        <v>201</v>
      </c>
      <c r="P72" s="320" t="s">
        <v>2</v>
      </c>
      <c r="Q72" s="308"/>
      <c r="V72" s="343"/>
      <c r="W72" s="326">
        <f>W66</f>
        <v>77.8</v>
      </c>
      <c r="X72" s="324">
        <f>X66</f>
        <v>2</v>
      </c>
      <c r="Y72" s="159"/>
      <c r="Z72" s="123">
        <f>Z66</f>
        <v>23.4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/>
      <c r="E73" s="306"/>
      <c r="G73" s="317"/>
      <c r="H73" s="337" t="s">
        <v>66</v>
      </c>
      <c r="I73" s="339">
        <v>8.4</v>
      </c>
      <c r="J73" s="282">
        <v>7.7</v>
      </c>
      <c r="K73" s="339">
        <v>7.4</v>
      </c>
      <c r="L73" s="282">
        <v>7.9</v>
      </c>
      <c r="M73" s="339">
        <v>7.8</v>
      </c>
      <c r="N73" s="339"/>
      <c r="O73" s="339"/>
      <c r="P73" s="347"/>
      <c r="Q73" s="339"/>
      <c r="R73" s="341"/>
      <c r="S73" s="344">
        <f>ROUND((SUM(I73:Q73,-(MAX(I73:Q73)),-(MIN(I73:Q73)))/(JUDGES_COUNT-2))*__fr_e__*10,4)</f>
        <v>23.4</v>
      </c>
      <c r="V73" s="343"/>
      <c r="W73" s="326">
        <f>W66</f>
        <v>77.8</v>
      </c>
      <c r="X73" s="324">
        <f>X66</f>
        <v>2</v>
      </c>
      <c r="Y73" s="159"/>
      <c r="Z73" s="123">
        <f>Z66</f>
        <v>23.4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/>
      <c r="E74" s="306"/>
      <c r="G74" s="317"/>
      <c r="H74" s="337" t="s">
        <v>12</v>
      </c>
      <c r="I74" s="339">
        <v>7.9</v>
      </c>
      <c r="J74" s="282">
        <v>8.3</v>
      </c>
      <c r="K74" s="339">
        <v>7.6</v>
      </c>
      <c r="L74" s="282">
        <v>8.1</v>
      </c>
      <c r="M74" s="339">
        <v>8</v>
      </c>
      <c r="N74" s="339"/>
      <c r="O74" s="339"/>
      <c r="P74" s="347"/>
      <c r="Q74" s="339"/>
      <c r="R74" s="341"/>
      <c r="S74" s="344">
        <f>ROUND((SUM(I74:Q74,-(MAX(I74:Q74)),-(MIN(I74:Q74)))/(JUDGES_COUNT-2))*__fr_ai__*10,4)</f>
        <v>32</v>
      </c>
      <c r="V74" s="343"/>
      <c r="W74" s="326">
        <f>W66</f>
        <v>77.8</v>
      </c>
      <c r="X74" s="324">
        <f>X66</f>
        <v>2</v>
      </c>
      <c r="Y74" s="159"/>
      <c r="Z74" s="123">
        <f>Z66</f>
        <v>23.4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/>
      <c r="E75" s="306"/>
      <c r="G75" s="317"/>
      <c r="H75" s="337" t="s">
        <v>64</v>
      </c>
      <c r="I75" s="339">
        <v>7.8</v>
      </c>
      <c r="J75" s="282">
        <v>7.8</v>
      </c>
      <c r="K75" s="339">
        <v>7.6</v>
      </c>
      <c r="L75" s="282">
        <v>7.9</v>
      </c>
      <c r="M75" s="339">
        <v>7.8</v>
      </c>
      <c r="N75" s="339"/>
      <c r="O75" s="339"/>
      <c r="P75" s="347"/>
      <c r="Q75" s="339"/>
      <c r="R75" s="341"/>
      <c r="S75" s="344">
        <f>ROUND((SUM(I75:Q75,-(MAX(I75:Q75)),-(MIN(I75:Q75)))/(JUDGES_COUNT-2))*__fr_d__*10,4)</f>
        <v>23.4</v>
      </c>
      <c r="V75" s="343"/>
      <c r="W75" s="326">
        <f>W66</f>
        <v>77.8</v>
      </c>
      <c r="X75" s="324">
        <f>X66</f>
        <v>2</v>
      </c>
      <c r="Y75" s="159"/>
      <c r="Z75" s="123">
        <f>Z66</f>
        <v>23.4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/>
      <c r="E76" s="306"/>
      <c r="G76" s="317"/>
      <c r="H76" s="320"/>
      <c r="I76" s="308"/>
      <c r="J76" s="314"/>
      <c r="K76" s="306"/>
      <c r="M76" s="306"/>
      <c r="N76" s="316"/>
      <c r="O76" s="317"/>
      <c r="P76" s="320"/>
      <c r="Q76" s="308"/>
      <c r="V76" s="343"/>
      <c r="W76" s="326">
        <f>W66</f>
        <v>77.8</v>
      </c>
      <c r="X76" s="324">
        <f>X66</f>
        <v>2</v>
      </c>
      <c r="Y76" s="159"/>
      <c r="Z76" s="123">
        <f>Z66</f>
        <v>23.4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>
        <v>3</v>
      </c>
      <c r="C77" s="114" t="s">
        <v>207</v>
      </c>
      <c r="E77" s="306"/>
      <c r="G77" s="317"/>
      <c r="H77" s="320"/>
      <c r="I77" s="308"/>
      <c r="J77" s="314"/>
      <c r="K77" s="306"/>
      <c r="M77" s="306"/>
      <c r="N77" s="316"/>
      <c r="P77" s="306"/>
      <c r="Q77" s="309"/>
      <c r="T77" s="205">
        <v>-1</v>
      </c>
      <c r="U77" s="256">
        <f>SUM(S84:S86,T77)</f>
        <v>67.4333</v>
      </c>
      <c r="V77" s="257">
        <f>ROUND(U77*FREE_PART,4)</f>
        <v>67.4333</v>
      </c>
      <c r="W77" s="351">
        <f>U77</f>
        <v>67.4333</v>
      </c>
      <c r="X77" s="324">
        <f>[1]!sn_val(B77)</f>
        <v>3</v>
      </c>
      <c r="Y77" s="159">
        <v>6</v>
      </c>
      <c r="Z77" s="123">
        <f>S84</f>
        <v>19.8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 t="s">
        <v>178</v>
      </c>
      <c r="E78" s="306"/>
      <c r="G78" s="317" t="s">
        <v>201</v>
      </c>
      <c r="H78" s="320"/>
      <c r="I78" s="308" t="s">
        <v>177</v>
      </c>
      <c r="J78" s="313"/>
      <c r="K78" s="306"/>
      <c r="L78" s="306"/>
      <c r="M78" s="306"/>
      <c r="N78" s="317"/>
      <c r="O78" s="317" t="s">
        <v>201</v>
      </c>
      <c r="P78" s="320"/>
      <c r="Q78" s="310"/>
      <c r="V78" s="343"/>
      <c r="W78" s="326">
        <f>W77</f>
        <v>67.4333</v>
      </c>
      <c r="X78" s="324">
        <f>X77</f>
        <v>3</v>
      </c>
      <c r="Y78" s="159"/>
      <c r="Z78" s="123">
        <f>Z77</f>
        <v>19.8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/>
      <c r="C79" s="308" t="s">
        <v>183</v>
      </c>
      <c r="E79" s="306"/>
      <c r="G79" s="317" t="s">
        <v>200</v>
      </c>
      <c r="H79" s="320"/>
      <c r="I79" s="306" t="s">
        <v>240</v>
      </c>
      <c r="J79" s="314"/>
      <c r="K79" s="309"/>
      <c r="M79" s="308"/>
      <c r="N79" s="316"/>
      <c r="O79" s="317" t="s">
        <v>199</v>
      </c>
      <c r="P79" s="320"/>
      <c r="Q79" s="308"/>
      <c r="V79" s="343"/>
      <c r="W79" s="326">
        <f>W77</f>
        <v>67.4333</v>
      </c>
      <c r="X79" s="324">
        <f>X77</f>
        <v>3</v>
      </c>
      <c r="Y79" s="159"/>
      <c r="Z79" s="123">
        <f>Z77</f>
        <v>19.8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180</v>
      </c>
      <c r="E80" s="306"/>
      <c r="G80" s="317" t="s">
        <v>200</v>
      </c>
      <c r="H80" s="320"/>
      <c r="I80" s="306" t="s">
        <v>181</v>
      </c>
      <c r="J80" s="314"/>
      <c r="K80" s="309"/>
      <c r="M80" s="308"/>
      <c r="N80" s="316"/>
      <c r="O80" s="317" t="s">
        <v>199</v>
      </c>
      <c r="P80" s="320"/>
      <c r="V80" s="343"/>
      <c r="W80" s="326">
        <f>W77</f>
        <v>67.4333</v>
      </c>
      <c r="X80" s="324">
        <f>X77</f>
        <v>3</v>
      </c>
      <c r="Y80" s="159"/>
      <c r="Z80" s="123">
        <f>Z77</f>
        <v>19.8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10" t="s">
        <v>175</v>
      </c>
      <c r="E81" s="306"/>
      <c r="G81" s="317" t="s">
        <v>200</v>
      </c>
      <c r="H81" s="320"/>
      <c r="I81" s="308" t="s">
        <v>179</v>
      </c>
      <c r="J81" s="314"/>
      <c r="K81" s="306"/>
      <c r="M81" s="306"/>
      <c r="N81" s="316"/>
      <c r="O81" s="317" t="s">
        <v>200</v>
      </c>
      <c r="P81" s="320"/>
      <c r="Q81" s="308"/>
      <c r="V81" s="343"/>
      <c r="W81" s="326">
        <f>W77</f>
        <v>67.4333</v>
      </c>
      <c r="X81" s="324">
        <f>X77</f>
        <v>3</v>
      </c>
      <c r="Y81" s="159"/>
      <c r="Z81" s="123">
        <f>Z77</f>
        <v>19.8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184</v>
      </c>
      <c r="E82" s="306"/>
      <c r="G82" s="317" t="s">
        <v>201</v>
      </c>
      <c r="H82" s="320"/>
      <c r="I82" s="308"/>
      <c r="J82" s="314"/>
      <c r="K82" s="309"/>
      <c r="M82" s="308"/>
      <c r="N82" s="316"/>
      <c r="P82" s="306"/>
      <c r="Q82" s="311"/>
      <c r="V82" s="343"/>
      <c r="W82" s="326">
        <f>W77</f>
        <v>67.4333</v>
      </c>
      <c r="X82" s="324">
        <f>X77</f>
        <v>3</v>
      </c>
      <c r="Y82" s="159"/>
      <c r="Z82" s="123">
        <f>Z77</f>
        <v>19.8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182</v>
      </c>
      <c r="D83" s="306"/>
      <c r="E83" s="306"/>
      <c r="F83" s="306"/>
      <c r="G83" s="317" t="s">
        <v>200</v>
      </c>
      <c r="H83" s="320"/>
      <c r="I83" s="310"/>
      <c r="J83" s="315"/>
      <c r="K83" s="309"/>
      <c r="L83" s="308"/>
      <c r="M83" s="308"/>
      <c r="N83" s="121"/>
      <c r="P83" s="308"/>
      <c r="Q83" s="309"/>
      <c r="V83" s="343"/>
      <c r="W83" s="326">
        <f>W77</f>
        <v>67.4333</v>
      </c>
      <c r="X83" s="324">
        <f>X77</f>
        <v>3</v>
      </c>
      <c r="Y83" s="159"/>
      <c r="Z83" s="123">
        <f>Z77</f>
        <v>19.8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08"/>
      <c r="D84" s="306"/>
      <c r="E84" s="306"/>
      <c r="F84" s="306"/>
      <c r="G84" s="317"/>
      <c r="H84" s="337" t="s">
        <v>66</v>
      </c>
      <c r="I84" s="340">
        <v>7.2</v>
      </c>
      <c r="J84" s="340">
        <v>6.7</v>
      </c>
      <c r="K84" s="340">
        <v>6.5</v>
      </c>
      <c r="L84" s="339">
        <v>6.5</v>
      </c>
      <c r="M84" s="339">
        <v>6.6</v>
      </c>
      <c r="N84" s="282"/>
      <c r="O84" s="282"/>
      <c r="P84" s="339"/>
      <c r="Q84" s="340"/>
      <c r="R84" s="341"/>
      <c r="S84" s="344">
        <f>ROUND((SUM(I84:Q84,-(MAX(I84:Q84)),-(MIN(I84:Q84)))/(JUDGES_COUNT-2))*__fr_e__*10,4)</f>
        <v>19.8</v>
      </c>
      <c r="V84" s="343"/>
      <c r="W84" s="326">
        <f>W77</f>
        <v>67.4333</v>
      </c>
      <c r="X84" s="324">
        <f>X77</f>
        <v>3</v>
      </c>
      <c r="Y84" s="159"/>
      <c r="Z84" s="123">
        <f>Z77</f>
        <v>19.8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/>
      <c r="D85" s="306"/>
      <c r="E85" s="306"/>
      <c r="F85" s="306"/>
      <c r="G85" s="317"/>
      <c r="H85" s="337" t="s">
        <v>12</v>
      </c>
      <c r="I85" s="340">
        <v>6.6</v>
      </c>
      <c r="J85" s="340">
        <v>7.2</v>
      </c>
      <c r="K85" s="340">
        <v>6.6</v>
      </c>
      <c r="L85" s="339">
        <v>7</v>
      </c>
      <c r="M85" s="339">
        <v>7.2</v>
      </c>
      <c r="N85" s="282"/>
      <c r="O85" s="282"/>
      <c r="P85" s="339"/>
      <c r="Q85" s="340"/>
      <c r="R85" s="341"/>
      <c r="S85" s="344">
        <f>ROUND((SUM(I85:Q85,-(MAX(I85:Q85)),-(MIN(I85:Q85)))/(JUDGES_COUNT-2))*__fr_ai__*10,4)</f>
        <v>27.7333</v>
      </c>
      <c r="V85" s="343"/>
      <c r="W85" s="326">
        <f>W77</f>
        <v>67.4333</v>
      </c>
      <c r="X85" s="324">
        <f>X77</f>
        <v>3</v>
      </c>
      <c r="Y85" s="159"/>
      <c r="Z85" s="123">
        <f>Z77</f>
        <v>19.8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D86" s="306"/>
      <c r="E86" s="306"/>
      <c r="F86" s="306"/>
      <c r="G86" s="317"/>
      <c r="H86" s="337" t="s">
        <v>64</v>
      </c>
      <c r="I86" s="340">
        <v>7</v>
      </c>
      <c r="J86" s="340">
        <v>7</v>
      </c>
      <c r="K86" s="340">
        <v>6.9</v>
      </c>
      <c r="L86" s="339">
        <v>7.2</v>
      </c>
      <c r="M86" s="339">
        <v>6.8</v>
      </c>
      <c r="N86" s="282"/>
      <c r="O86" s="282"/>
      <c r="P86" s="339"/>
      <c r="Q86" s="340"/>
      <c r="R86" s="341"/>
      <c r="S86" s="344">
        <f>ROUND((SUM(I86:Q86,-(MAX(I86:Q86)),-(MIN(I86:Q86)))/(JUDGES_COUNT-2))*__fr_d__*10,4)</f>
        <v>20.9</v>
      </c>
      <c r="V86" s="343"/>
      <c r="W86" s="326">
        <f>W77</f>
        <v>67.4333</v>
      </c>
      <c r="X86" s="324">
        <f>X77</f>
        <v>3</v>
      </c>
      <c r="Y86" s="159"/>
      <c r="Z86" s="123">
        <f>Z77</f>
        <v>19.8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/>
      <c r="C87" s="308"/>
      <c r="D87" s="306"/>
      <c r="E87" s="306"/>
      <c r="F87" s="306"/>
      <c r="G87" s="317"/>
      <c r="H87" s="320"/>
      <c r="I87" s="310"/>
      <c r="J87" s="315"/>
      <c r="K87" s="309"/>
      <c r="L87" s="308"/>
      <c r="M87" s="308"/>
      <c r="N87" s="121"/>
      <c r="P87" s="308"/>
      <c r="Q87" s="309"/>
      <c r="V87" s="343"/>
      <c r="W87" s="326">
        <f>W77</f>
        <v>67.4333</v>
      </c>
      <c r="X87" s="324">
        <f>X77</f>
        <v>3</v>
      </c>
      <c r="Y87" s="159"/>
      <c r="Z87" s="123">
        <f>Z77</f>
        <v>19.8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>
        <v>4</v>
      </c>
      <c r="C88" s="114" t="s">
        <v>208</v>
      </c>
      <c r="D88" s="306"/>
      <c r="E88" s="306"/>
      <c r="F88" s="306"/>
      <c r="G88" s="317"/>
      <c r="H88" s="320"/>
      <c r="I88" s="310"/>
      <c r="J88" s="315"/>
      <c r="K88" s="309"/>
      <c r="L88" s="308"/>
      <c r="M88" s="308"/>
      <c r="N88" s="121"/>
      <c r="P88" s="308"/>
      <c r="Q88" s="309"/>
      <c r="T88" s="205">
        <v>-1</v>
      </c>
      <c r="U88" s="256">
        <f>SUM(S95:S97,T88)</f>
        <v>72.1333</v>
      </c>
      <c r="V88" s="257">
        <f>ROUND(U88*FREE_PART,4)</f>
        <v>72.1333</v>
      </c>
      <c r="W88" s="351">
        <f>U88</f>
        <v>72.1333</v>
      </c>
      <c r="X88" s="324">
        <f>[1]!sn_val(B88)</f>
        <v>4</v>
      </c>
      <c r="Y88" s="159">
        <v>7</v>
      </c>
      <c r="Z88" s="123">
        <f>S95</f>
        <v>22.1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8" t="s">
        <v>185</v>
      </c>
      <c r="E89" s="306"/>
      <c r="G89" s="317" t="s">
        <v>194</v>
      </c>
      <c r="H89" s="320"/>
      <c r="I89" s="306" t="s">
        <v>190</v>
      </c>
      <c r="J89" s="314"/>
      <c r="K89" s="306"/>
      <c r="M89" s="306"/>
      <c r="N89" s="316"/>
      <c r="O89" s="317" t="s">
        <v>194</v>
      </c>
      <c r="P89" s="320"/>
      <c r="V89" s="343"/>
      <c r="W89" s="326">
        <f>W88</f>
        <v>72.1333</v>
      </c>
      <c r="X89" s="324">
        <f>X88</f>
        <v>4</v>
      </c>
      <c r="Y89" s="159"/>
      <c r="Z89" s="123">
        <f>Z88</f>
        <v>22.1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187</v>
      </c>
      <c r="E90" s="306"/>
      <c r="G90" s="317" t="s">
        <v>201</v>
      </c>
      <c r="H90" s="320"/>
      <c r="I90" s="308" t="s">
        <v>192</v>
      </c>
      <c r="J90" s="314"/>
      <c r="K90" s="306"/>
      <c r="M90" s="306"/>
      <c r="N90" s="316"/>
      <c r="O90" s="317" t="s">
        <v>201</v>
      </c>
      <c r="P90" s="320"/>
      <c r="Q90" s="308"/>
      <c r="V90" s="343"/>
      <c r="W90" s="326">
        <f>W88</f>
        <v>72.1333</v>
      </c>
      <c r="X90" s="324">
        <f>X88</f>
        <v>4</v>
      </c>
      <c r="Y90" s="159"/>
      <c r="Z90" s="123">
        <f>Z88</f>
        <v>22.1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186</v>
      </c>
      <c r="E91" s="306"/>
      <c r="G91" s="317" t="s">
        <v>194</v>
      </c>
      <c r="H91" s="320"/>
      <c r="I91" s="308" t="s">
        <v>191</v>
      </c>
      <c r="J91" s="314"/>
      <c r="K91" s="306"/>
      <c r="M91" s="306"/>
      <c r="N91" s="316"/>
      <c r="O91" s="317" t="s">
        <v>194</v>
      </c>
      <c r="P91" s="320"/>
      <c r="Q91" s="308"/>
      <c r="V91" s="343"/>
      <c r="W91" s="326">
        <f>W88</f>
        <v>72.1333</v>
      </c>
      <c r="X91" s="324">
        <f>X88</f>
        <v>4</v>
      </c>
      <c r="Y91" s="159"/>
      <c r="Z91" s="123">
        <f>Z88</f>
        <v>22.1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188</v>
      </c>
      <c r="E92" s="306"/>
      <c r="G92" s="317" t="s">
        <v>194</v>
      </c>
      <c r="H92" s="320"/>
      <c r="I92" s="310" t="s">
        <v>193</v>
      </c>
      <c r="J92" s="313"/>
      <c r="K92" s="306"/>
      <c r="L92" s="306"/>
      <c r="M92" s="306"/>
      <c r="N92" s="317"/>
      <c r="O92" s="317" t="s">
        <v>201</v>
      </c>
      <c r="P92" s="320"/>
      <c r="Q92" s="308"/>
      <c r="V92" s="343"/>
      <c r="W92" s="326">
        <f>W88</f>
        <v>72.1333</v>
      </c>
      <c r="X92" s="324">
        <f>X88</f>
        <v>4</v>
      </c>
      <c r="Y92" s="159"/>
      <c r="Z92" s="123">
        <f>Z88</f>
        <v>22.1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113" t="s">
        <v>173</v>
      </c>
      <c r="D93" s="113"/>
      <c r="E93" s="113"/>
      <c r="F93" s="113"/>
      <c r="G93" s="235" t="s">
        <v>201</v>
      </c>
      <c r="H93" s="319"/>
      <c r="I93" s="308" t="s">
        <v>167</v>
      </c>
      <c r="J93" s="312"/>
      <c r="K93" s="115"/>
      <c r="L93" s="116"/>
      <c r="M93" s="117"/>
      <c r="N93" s="118"/>
      <c r="O93" s="317" t="s">
        <v>201</v>
      </c>
      <c r="P93" s="320"/>
      <c r="Q93" s="123" t="s">
        <v>2</v>
      </c>
      <c r="V93" s="343"/>
      <c r="W93" s="326">
        <f>W88</f>
        <v>72.1333</v>
      </c>
      <c r="X93" s="324">
        <f>X88</f>
        <v>4</v>
      </c>
      <c r="Y93" s="159"/>
      <c r="Z93" s="123">
        <f>Z88</f>
        <v>22.1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10" t="s">
        <v>189</v>
      </c>
      <c r="D94" s="119"/>
      <c r="E94" s="113"/>
      <c r="F94" s="119"/>
      <c r="G94" s="235" t="s">
        <v>201</v>
      </c>
      <c r="H94" s="319"/>
      <c r="I94" s="308" t="s">
        <v>165</v>
      </c>
      <c r="J94" s="314"/>
      <c r="K94" s="306"/>
      <c r="M94" s="306"/>
      <c r="N94" s="316"/>
      <c r="O94" s="317" t="s">
        <v>201</v>
      </c>
      <c r="P94" s="320"/>
      <c r="Q94" s="308" t="s">
        <v>2</v>
      </c>
      <c r="V94" s="343"/>
      <c r="W94" s="326">
        <f>W88</f>
        <v>72.1333</v>
      </c>
      <c r="X94" s="324">
        <f>X88</f>
        <v>4</v>
      </c>
      <c r="Y94" s="159"/>
      <c r="Z94" s="123">
        <f>Z88</f>
        <v>22.1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/>
      <c r="B95" s="122"/>
      <c r="C95" s="310"/>
      <c r="D95" s="119"/>
      <c r="E95" s="113"/>
      <c r="F95" s="119"/>
      <c r="G95" s="235"/>
      <c r="H95" s="346" t="s">
        <v>66</v>
      </c>
      <c r="I95" s="339">
        <v>7.5</v>
      </c>
      <c r="J95" s="282">
        <v>7.1</v>
      </c>
      <c r="K95" s="339">
        <v>7.8</v>
      </c>
      <c r="L95" s="282">
        <v>7</v>
      </c>
      <c r="M95" s="339">
        <v>7.5</v>
      </c>
      <c r="N95" s="339"/>
      <c r="O95" s="339"/>
      <c r="P95" s="347"/>
      <c r="Q95" s="339"/>
      <c r="R95" s="341"/>
      <c r="S95" s="344">
        <f>ROUND((SUM(I95:Q95,-(MAX(I95:Q95)),-(MIN(I95:Q95)))/(JUDGES_COUNT-2))*__fr_e__*10,4)</f>
        <v>22.1</v>
      </c>
      <c r="V95" s="343"/>
      <c r="W95" s="326">
        <f>W88</f>
        <v>72.1333</v>
      </c>
      <c r="X95" s="324">
        <f>X88</f>
        <v>4</v>
      </c>
      <c r="Y95" s="159"/>
      <c r="Z95" s="123">
        <f>Z88</f>
        <v>22.1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10"/>
      <c r="D96" s="119"/>
      <c r="E96" s="113"/>
      <c r="F96" s="119"/>
      <c r="G96" s="235"/>
      <c r="H96" s="346" t="s">
        <v>12</v>
      </c>
      <c r="I96" s="339">
        <v>7</v>
      </c>
      <c r="J96" s="282">
        <v>7.4</v>
      </c>
      <c r="K96" s="339">
        <v>7.1</v>
      </c>
      <c r="L96" s="282">
        <v>7.5</v>
      </c>
      <c r="M96" s="339">
        <v>7.5</v>
      </c>
      <c r="N96" s="339"/>
      <c r="O96" s="339"/>
      <c r="P96" s="347"/>
      <c r="Q96" s="339"/>
      <c r="R96" s="341"/>
      <c r="S96" s="344">
        <f>ROUND((SUM(I96:Q96,-(MAX(I96:Q96)),-(MIN(I96:Q96)))/(JUDGES_COUNT-2))*__fr_ai__*10,4)</f>
        <v>29.3333</v>
      </c>
      <c r="V96" s="343"/>
      <c r="W96" s="326">
        <f>W88</f>
        <v>72.1333</v>
      </c>
      <c r="X96" s="324">
        <f>X88</f>
        <v>4</v>
      </c>
      <c r="Y96" s="159"/>
      <c r="Z96" s="123">
        <f>Z88</f>
        <v>22.1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10"/>
      <c r="D97" s="119"/>
      <c r="E97" s="113"/>
      <c r="F97" s="119"/>
      <c r="G97" s="235"/>
      <c r="H97" s="346" t="s">
        <v>64</v>
      </c>
      <c r="I97" s="339">
        <v>7.1</v>
      </c>
      <c r="J97" s="282">
        <v>7.1</v>
      </c>
      <c r="K97" s="339">
        <v>7.2</v>
      </c>
      <c r="L97" s="282">
        <v>7.5</v>
      </c>
      <c r="M97" s="339">
        <v>7.4</v>
      </c>
      <c r="N97" s="339"/>
      <c r="O97" s="339"/>
      <c r="P97" s="347"/>
      <c r="Q97" s="339"/>
      <c r="R97" s="341"/>
      <c r="S97" s="344">
        <f>ROUND((SUM(I97:Q97,-(MAX(I97:Q97)),-(MIN(I97:Q97)))/(JUDGES_COUNT-2))*__fr_d__*10,4)</f>
        <v>21.7</v>
      </c>
      <c r="V97" s="343"/>
      <c r="W97" s="326">
        <f>W88</f>
        <v>72.1333</v>
      </c>
      <c r="X97" s="324">
        <f>X88</f>
        <v>4</v>
      </c>
      <c r="Y97" s="159"/>
      <c r="Z97" s="123">
        <f>Z88</f>
        <v>22.1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10"/>
      <c r="D98" s="119"/>
      <c r="E98" s="113"/>
      <c r="F98" s="119"/>
      <c r="G98" s="235"/>
      <c r="H98" s="319"/>
      <c r="I98" s="308"/>
      <c r="J98" s="314"/>
      <c r="K98" s="306"/>
      <c r="M98" s="306"/>
      <c r="N98" s="316"/>
      <c r="O98" s="317"/>
      <c r="P98" s="320"/>
      <c r="Q98" s="308"/>
      <c r="V98" s="343"/>
      <c r="W98" s="326">
        <f>W88</f>
        <v>72.1333</v>
      </c>
      <c r="X98" s="324">
        <f>X88</f>
        <v>4</v>
      </c>
      <c r="Y98" s="159"/>
      <c r="Z98" s="123">
        <f>Z88</f>
        <v>22.1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>
        <v>5</v>
      </c>
      <c r="C99" s="114" t="s">
        <v>204</v>
      </c>
      <c r="E99" s="306"/>
      <c r="G99" s="317"/>
      <c r="H99" s="320"/>
      <c r="I99" s="308"/>
      <c r="J99" s="314"/>
      <c r="K99" s="306"/>
      <c r="M99" s="306"/>
      <c r="N99" s="316"/>
      <c r="P99" s="306"/>
      <c r="Q99" s="309"/>
      <c r="T99" s="205"/>
      <c r="U99" s="256">
        <f>SUM(S106:S108,T99)</f>
        <v>68.86670000000001</v>
      </c>
      <c r="V99" s="257">
        <f>ROUND(U99*FREE_PART,4)</f>
        <v>68.8667</v>
      </c>
      <c r="W99" s="351">
        <f>U99</f>
        <v>68.86670000000001</v>
      </c>
      <c r="X99" s="324">
        <f>[1]!sn_val(B99)</f>
        <v>5</v>
      </c>
      <c r="Y99" s="159">
        <v>3</v>
      </c>
      <c r="Z99" s="123">
        <f>S106</f>
        <v>21.1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150</v>
      </c>
      <c r="E100" s="306"/>
      <c r="G100" s="317" t="s">
        <v>197</v>
      </c>
      <c r="H100" s="320"/>
      <c r="I100" s="308" t="s">
        <v>147</v>
      </c>
      <c r="J100" s="314"/>
      <c r="K100" s="306"/>
      <c r="M100" s="306"/>
      <c r="N100" s="316"/>
      <c r="O100" s="317" t="s">
        <v>198</v>
      </c>
      <c r="P100" s="320"/>
      <c r="Q100" s="308"/>
      <c r="V100" s="343"/>
      <c r="W100" s="326">
        <f>W99</f>
        <v>68.86670000000001</v>
      </c>
      <c r="X100" s="324">
        <f>X99</f>
        <v>5</v>
      </c>
      <c r="Y100" s="159"/>
      <c r="Z100" s="123">
        <f>Z99</f>
        <v>21.1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152</v>
      </c>
      <c r="E101" s="306"/>
      <c r="G101" s="317" t="s">
        <v>197</v>
      </c>
      <c r="H101" s="320"/>
      <c r="I101" s="308" t="s">
        <v>153</v>
      </c>
      <c r="J101" s="314"/>
      <c r="K101" s="306"/>
      <c r="M101" s="308"/>
      <c r="N101" s="316"/>
      <c r="O101" s="317" t="s">
        <v>197</v>
      </c>
      <c r="P101" s="320"/>
      <c r="Q101" s="308"/>
      <c r="V101" s="343"/>
      <c r="W101" s="326">
        <f>W99</f>
        <v>68.86670000000001</v>
      </c>
      <c r="X101" s="324">
        <f>X99</f>
        <v>5</v>
      </c>
      <c r="Y101" s="159"/>
      <c r="Z101" s="123">
        <f>Z99</f>
        <v>21.1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8" t="s">
        <v>151</v>
      </c>
      <c r="E102" s="306"/>
      <c r="G102" s="317" t="s">
        <v>197</v>
      </c>
      <c r="H102" s="320"/>
      <c r="I102" s="308" t="s">
        <v>154</v>
      </c>
      <c r="J102" s="314"/>
      <c r="K102" s="306"/>
      <c r="M102" s="308"/>
      <c r="N102" s="316"/>
      <c r="O102" s="317" t="s">
        <v>197</v>
      </c>
      <c r="P102" s="320"/>
      <c r="Q102" s="308"/>
      <c r="V102" s="343"/>
      <c r="W102" s="326">
        <f>W99</f>
        <v>68.86670000000001</v>
      </c>
      <c r="X102" s="324">
        <f>X99</f>
        <v>5</v>
      </c>
      <c r="Y102" s="159"/>
      <c r="Z102" s="123">
        <f>Z99</f>
        <v>21.1</v>
      </c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8"/>
      <c r="B103" s="122"/>
      <c r="C103" s="308" t="s">
        <v>155</v>
      </c>
      <c r="E103" s="306"/>
      <c r="G103" s="317" t="s">
        <v>197</v>
      </c>
      <c r="H103" s="320"/>
      <c r="I103" s="308"/>
      <c r="J103" s="314"/>
      <c r="K103" s="306"/>
      <c r="M103" s="306"/>
      <c r="N103" s="316"/>
      <c r="P103" s="306"/>
      <c r="Q103" s="309"/>
      <c r="V103" s="343"/>
      <c r="W103" s="326">
        <f>W99</f>
        <v>68.86670000000001</v>
      </c>
      <c r="X103" s="324">
        <f>X99</f>
        <v>5</v>
      </c>
      <c r="Y103" s="159"/>
      <c r="Z103" s="123">
        <f>Z99</f>
        <v>21.1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08" t="s">
        <v>149</v>
      </c>
      <c r="E104" s="306"/>
      <c r="G104" s="317" t="s">
        <v>197</v>
      </c>
      <c r="H104" s="320"/>
      <c r="I104" s="308"/>
      <c r="J104" s="314"/>
      <c r="K104" s="309"/>
      <c r="M104" s="308"/>
      <c r="N104" s="316"/>
      <c r="P104" s="306"/>
      <c r="Q104" s="309"/>
      <c r="V104" s="343"/>
      <c r="W104" s="326">
        <f>W99</f>
        <v>68.86670000000001</v>
      </c>
      <c r="X104" s="324">
        <f>X99</f>
        <v>5</v>
      </c>
      <c r="Y104" s="159"/>
      <c r="Z104" s="123">
        <f>Z99</f>
        <v>21.1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6" t="s">
        <v>148</v>
      </c>
      <c r="E105" s="306"/>
      <c r="G105" s="317" t="s">
        <v>197</v>
      </c>
      <c r="H105" s="320"/>
      <c r="I105" s="308"/>
      <c r="J105" s="314"/>
      <c r="K105" s="306"/>
      <c r="M105" s="306"/>
      <c r="N105" s="316"/>
      <c r="P105" s="306"/>
      <c r="Q105" s="309"/>
      <c r="V105" s="343"/>
      <c r="W105" s="326">
        <f>W99</f>
        <v>68.86670000000001</v>
      </c>
      <c r="X105" s="324">
        <f>X99</f>
        <v>5</v>
      </c>
      <c r="Y105" s="159"/>
      <c r="Z105" s="123">
        <f>Z99</f>
        <v>21.1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06"/>
      <c r="E106" s="306"/>
      <c r="G106" s="317"/>
      <c r="H106" s="337" t="s">
        <v>66</v>
      </c>
      <c r="I106" s="339">
        <v>7.1</v>
      </c>
      <c r="J106" s="282">
        <v>7</v>
      </c>
      <c r="K106" s="339">
        <v>6.3</v>
      </c>
      <c r="L106" s="282">
        <v>7.1</v>
      </c>
      <c r="M106" s="339">
        <v>7</v>
      </c>
      <c r="N106" s="339"/>
      <c r="O106" s="282"/>
      <c r="P106" s="339"/>
      <c r="Q106" s="340"/>
      <c r="R106" s="341"/>
      <c r="S106" s="344">
        <f>ROUND((SUM(I106:Q106,-(MAX(I106:Q106)),-(MIN(I106:Q106)))/(JUDGES_COUNT-2))*__fr_e__*10,4)</f>
        <v>21.1</v>
      </c>
      <c r="V106" s="343"/>
      <c r="W106" s="326">
        <f>W99</f>
        <v>68.86670000000001</v>
      </c>
      <c r="X106" s="324">
        <f>X99</f>
        <v>5</v>
      </c>
      <c r="Y106" s="159"/>
      <c r="Z106" s="123">
        <f>Z99</f>
        <v>21.1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06"/>
      <c r="E107" s="306"/>
      <c r="G107" s="317"/>
      <c r="H107" s="337" t="s">
        <v>12</v>
      </c>
      <c r="I107" s="339">
        <v>6.5</v>
      </c>
      <c r="J107" s="282">
        <v>6.8</v>
      </c>
      <c r="K107" s="339">
        <v>6.6</v>
      </c>
      <c r="L107" s="282">
        <v>6.9</v>
      </c>
      <c r="M107" s="339">
        <v>7.3</v>
      </c>
      <c r="N107" s="339"/>
      <c r="O107" s="282"/>
      <c r="P107" s="339"/>
      <c r="Q107" s="340"/>
      <c r="R107" s="341"/>
      <c r="S107" s="344">
        <f>ROUND((SUM(I107:Q107,-(MAX(I107:Q107)),-(MIN(I107:Q107)))/(JUDGES_COUNT-2))*__fr_ai__*10,4)</f>
        <v>27.0667</v>
      </c>
      <c r="V107" s="343"/>
      <c r="W107" s="326">
        <f>W99</f>
        <v>68.86670000000001</v>
      </c>
      <c r="X107" s="324">
        <f>X99</f>
        <v>5</v>
      </c>
      <c r="Y107" s="159"/>
      <c r="Z107" s="123">
        <f>Z99</f>
        <v>21.1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6"/>
      <c r="E108" s="306"/>
      <c r="G108" s="317"/>
      <c r="H108" s="337" t="s">
        <v>64</v>
      </c>
      <c r="I108" s="339">
        <v>6.8</v>
      </c>
      <c r="J108" s="282">
        <v>6.4</v>
      </c>
      <c r="K108" s="339">
        <v>7.3</v>
      </c>
      <c r="L108" s="282">
        <v>7.1</v>
      </c>
      <c r="M108" s="339">
        <v>6.8</v>
      </c>
      <c r="N108" s="339"/>
      <c r="O108" s="282"/>
      <c r="P108" s="339"/>
      <c r="Q108" s="340"/>
      <c r="R108" s="341"/>
      <c r="S108" s="344">
        <f>ROUND((SUM(I108:Q108,-(MAX(I108:Q108)),-(MIN(I108:Q108)))/(JUDGES_COUNT-2))*__fr_d__*10,4)</f>
        <v>20.7</v>
      </c>
      <c r="V108" s="343"/>
      <c r="W108" s="326">
        <f>W99</f>
        <v>68.86670000000001</v>
      </c>
      <c r="X108" s="324">
        <f>X99</f>
        <v>5</v>
      </c>
      <c r="Y108" s="159"/>
      <c r="Z108" s="123">
        <f>Z99</f>
        <v>21.1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6"/>
      <c r="E109" s="306"/>
      <c r="G109" s="317"/>
      <c r="H109" s="320"/>
      <c r="I109" s="308"/>
      <c r="J109" s="314"/>
      <c r="K109" s="306"/>
      <c r="M109" s="306"/>
      <c r="N109" s="316"/>
      <c r="P109" s="306"/>
      <c r="Q109" s="309"/>
      <c r="V109" s="343"/>
      <c r="W109" s="326">
        <f>W99</f>
        <v>68.86670000000001</v>
      </c>
      <c r="X109" s="324">
        <f>X99</f>
        <v>5</v>
      </c>
      <c r="Y109" s="159"/>
      <c r="Z109" s="123">
        <f>Z99</f>
        <v>21.1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8"/>
      <c r="B110" s="122">
        <v>6</v>
      </c>
      <c r="C110" s="114" t="s">
        <v>203</v>
      </c>
      <c r="E110" s="306"/>
      <c r="G110" s="317"/>
      <c r="H110" s="320"/>
      <c r="J110" s="313"/>
      <c r="K110" s="311"/>
      <c r="L110" s="308"/>
      <c r="M110" s="308"/>
      <c r="N110" s="318"/>
      <c r="P110" s="308"/>
      <c r="Q110" s="311"/>
      <c r="T110" s="205"/>
      <c r="U110" s="256">
        <f>SUM(S117:S119,T110)</f>
        <v>82.6</v>
      </c>
      <c r="V110" s="257">
        <f>ROUND(U110*FREE_PART,4)</f>
        <v>82.6</v>
      </c>
      <c r="W110" s="351">
        <f>U110</f>
        <v>82.6</v>
      </c>
      <c r="X110" s="324">
        <f>[1]!sn_val(B110)</f>
        <v>6</v>
      </c>
      <c r="Y110" s="159">
        <v>2</v>
      </c>
      <c r="Z110" s="123">
        <f>S117</f>
        <v>24.3</v>
      </c>
      <c r="AC110" s="195"/>
      <c r="AF110" s="121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</row>
    <row r="111" spans="1:42" s="123" customFormat="1" ht="17.25" customHeight="1">
      <c r="A111" s="328"/>
      <c r="B111" s="122"/>
      <c r="C111" s="308" t="s">
        <v>137</v>
      </c>
      <c r="E111" s="306"/>
      <c r="G111" s="317" t="s">
        <v>196</v>
      </c>
      <c r="H111" s="320"/>
      <c r="I111" s="308" t="s">
        <v>141</v>
      </c>
      <c r="J111" s="314"/>
      <c r="K111" s="306"/>
      <c r="M111" s="306"/>
      <c r="N111" s="316"/>
      <c r="O111" s="317" t="s">
        <v>197</v>
      </c>
      <c r="P111" s="321"/>
      <c r="V111" s="343"/>
      <c r="W111" s="326">
        <f>W110</f>
        <v>82.6</v>
      </c>
      <c r="X111" s="324">
        <f>X110</f>
        <v>6</v>
      </c>
      <c r="Y111" s="159"/>
      <c r="Z111" s="123">
        <f>Z110</f>
        <v>24.3</v>
      </c>
      <c r="AC111" s="195"/>
      <c r="AF111" s="121"/>
      <c r="AH111" s="117"/>
      <c r="AI111" s="117"/>
      <c r="AJ111" s="117"/>
      <c r="AK111" s="117"/>
      <c r="AL111" s="117"/>
      <c r="AM111" s="117"/>
      <c r="AN111" s="117"/>
      <c r="AO111" s="117"/>
      <c r="AP111" s="117"/>
    </row>
    <row r="112" spans="1:42" s="123" customFormat="1" ht="17.25" customHeight="1">
      <c r="A112" s="328"/>
      <c r="B112" s="122"/>
      <c r="C112" s="310" t="s">
        <v>212</v>
      </c>
      <c r="E112" s="306"/>
      <c r="G112" s="317" t="s">
        <v>196</v>
      </c>
      <c r="H112" s="320"/>
      <c r="I112" s="308" t="s">
        <v>139</v>
      </c>
      <c r="J112" s="314"/>
      <c r="K112" s="306"/>
      <c r="M112" s="306"/>
      <c r="N112" s="316"/>
      <c r="O112" s="317" t="s">
        <v>197</v>
      </c>
      <c r="P112" s="320"/>
      <c r="V112" s="343"/>
      <c r="W112" s="326">
        <f>W110</f>
        <v>82.6</v>
      </c>
      <c r="X112" s="324">
        <f>X110</f>
        <v>6</v>
      </c>
      <c r="Y112" s="159"/>
      <c r="Z112" s="123">
        <f>Z110</f>
        <v>24.3</v>
      </c>
      <c r="AC112" s="195"/>
      <c r="AF112" s="121"/>
      <c r="AH112" s="117"/>
      <c r="AI112" s="117"/>
      <c r="AJ112" s="117"/>
      <c r="AK112" s="117"/>
      <c r="AL112" s="117"/>
      <c r="AM112" s="117"/>
      <c r="AN112" s="117"/>
      <c r="AO112" s="117"/>
      <c r="AP112" s="117"/>
    </row>
    <row r="113" spans="1:42" s="123" customFormat="1" ht="17.25" customHeight="1">
      <c r="A113" s="328"/>
      <c r="B113" s="122"/>
      <c r="C113" s="306" t="s">
        <v>138</v>
      </c>
      <c r="E113" s="306"/>
      <c r="G113" s="317" t="s">
        <v>196</v>
      </c>
      <c r="H113" s="320"/>
      <c r="I113" s="310" t="s">
        <v>145</v>
      </c>
      <c r="J113" s="313"/>
      <c r="N113" s="121"/>
      <c r="O113" s="317" t="s">
        <v>199</v>
      </c>
      <c r="P113" s="320"/>
      <c r="Q113" s="310" t="s">
        <v>2</v>
      </c>
      <c r="V113" s="343"/>
      <c r="W113" s="326">
        <f>W110</f>
        <v>82.6</v>
      </c>
      <c r="X113" s="324">
        <f>X110</f>
        <v>6</v>
      </c>
      <c r="Y113" s="159"/>
      <c r="Z113" s="123">
        <f>Z110</f>
        <v>24.3</v>
      </c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28"/>
      <c r="B114" s="122"/>
      <c r="C114" s="308" t="s">
        <v>142</v>
      </c>
      <c r="E114" s="306"/>
      <c r="G114" s="317" t="s">
        <v>196</v>
      </c>
      <c r="H114" s="320"/>
      <c r="I114" s="308" t="s">
        <v>146</v>
      </c>
      <c r="J114" s="314"/>
      <c r="K114" s="306"/>
      <c r="M114" s="306"/>
      <c r="N114" s="316"/>
      <c r="O114" s="317" t="s">
        <v>200</v>
      </c>
      <c r="P114" s="320"/>
      <c r="Q114" s="308" t="s">
        <v>2</v>
      </c>
      <c r="V114" s="343"/>
      <c r="W114" s="326">
        <f>W110</f>
        <v>82.6</v>
      </c>
      <c r="X114" s="324">
        <f>X110</f>
        <v>6</v>
      </c>
      <c r="Y114" s="159"/>
      <c r="Z114" s="123">
        <f>Z110</f>
        <v>24.3</v>
      </c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28"/>
      <c r="B115" s="122"/>
      <c r="C115" s="308" t="s">
        <v>140</v>
      </c>
      <c r="E115" s="306"/>
      <c r="G115" s="317" t="s">
        <v>197</v>
      </c>
      <c r="H115" s="320"/>
      <c r="I115" s="123" t="s">
        <v>144</v>
      </c>
      <c r="J115" s="313"/>
      <c r="K115" s="306"/>
      <c r="L115" s="308"/>
      <c r="M115" s="308"/>
      <c r="N115" s="317"/>
      <c r="O115" s="308">
        <v>2004</v>
      </c>
      <c r="P115" s="307"/>
      <c r="Q115" s="308" t="s">
        <v>2</v>
      </c>
      <c r="V115" s="343"/>
      <c r="W115" s="326">
        <f>W110</f>
        <v>82.6</v>
      </c>
      <c r="X115" s="324">
        <f>X110</f>
        <v>6</v>
      </c>
      <c r="Y115" s="159"/>
      <c r="Z115" s="123">
        <f>Z110</f>
        <v>24.3</v>
      </c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28"/>
      <c r="B116" s="122"/>
      <c r="C116" s="308" t="s">
        <v>143</v>
      </c>
      <c r="E116" s="306"/>
      <c r="G116" s="317" t="s">
        <v>198</v>
      </c>
      <c r="H116" s="320"/>
      <c r="I116" s="308"/>
      <c r="J116" s="314"/>
      <c r="K116" s="306"/>
      <c r="M116" s="306"/>
      <c r="N116" s="316"/>
      <c r="P116" s="306"/>
      <c r="Q116" s="309"/>
      <c r="V116" s="343"/>
      <c r="W116" s="326">
        <f>W110</f>
        <v>82.6</v>
      </c>
      <c r="X116" s="324">
        <f>X110</f>
        <v>6</v>
      </c>
      <c r="Y116" s="159"/>
      <c r="Z116" s="123">
        <f>Z110</f>
        <v>24.3</v>
      </c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28"/>
      <c r="B117" s="122"/>
      <c r="C117" s="308"/>
      <c r="E117" s="306"/>
      <c r="G117" s="317"/>
      <c r="H117" s="337" t="s">
        <v>66</v>
      </c>
      <c r="I117" s="339">
        <v>8.6</v>
      </c>
      <c r="J117" s="282">
        <v>8.4</v>
      </c>
      <c r="K117" s="339">
        <v>8</v>
      </c>
      <c r="L117" s="282">
        <v>7.9</v>
      </c>
      <c r="M117" s="339">
        <v>7.8</v>
      </c>
      <c r="N117" s="339"/>
      <c r="O117" s="282"/>
      <c r="P117" s="339"/>
      <c r="Q117" s="340"/>
      <c r="R117" s="341"/>
      <c r="S117" s="344">
        <f>ROUND((SUM(I117:Q117,-(MAX(I117:Q117)),-(MIN(I117:Q117)))/(JUDGES_COUNT-2))*__fr_e__*10,4)</f>
        <v>24.3</v>
      </c>
      <c r="V117" s="343"/>
      <c r="W117" s="326">
        <f>W110</f>
        <v>82.6</v>
      </c>
      <c r="X117" s="324">
        <f>X110</f>
        <v>6</v>
      </c>
      <c r="Y117" s="159"/>
      <c r="Z117" s="123">
        <f>Z110</f>
        <v>24.3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28"/>
      <c r="B118" s="122"/>
      <c r="C118" s="308"/>
      <c r="E118" s="306"/>
      <c r="G118" s="317"/>
      <c r="H118" s="337" t="s">
        <v>12</v>
      </c>
      <c r="I118" s="339">
        <v>8</v>
      </c>
      <c r="J118" s="282">
        <v>8.4</v>
      </c>
      <c r="K118" s="339">
        <v>8.3</v>
      </c>
      <c r="L118" s="282">
        <v>8.3</v>
      </c>
      <c r="M118" s="339">
        <v>8.3</v>
      </c>
      <c r="N118" s="339"/>
      <c r="O118" s="282"/>
      <c r="P118" s="339"/>
      <c r="Q118" s="340"/>
      <c r="R118" s="341"/>
      <c r="S118" s="344">
        <f>ROUND((SUM(I118:Q118,-(MAX(I118:Q118)),-(MIN(I118:Q118)))/(JUDGES_COUNT-2))*__fr_ai__*10,4)</f>
        <v>33.2</v>
      </c>
      <c r="V118" s="343"/>
      <c r="W118" s="326">
        <f>W110</f>
        <v>82.6</v>
      </c>
      <c r="X118" s="324">
        <f>X110</f>
        <v>6</v>
      </c>
      <c r="Y118" s="159"/>
      <c r="Z118" s="123">
        <f>Z110</f>
        <v>24.3</v>
      </c>
      <c r="AC118" s="195"/>
      <c r="AF118" s="121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28"/>
      <c r="B119" s="122"/>
      <c r="C119" s="308"/>
      <c r="E119" s="306"/>
      <c r="G119" s="317"/>
      <c r="H119" s="337" t="s">
        <v>64</v>
      </c>
      <c r="I119" s="339">
        <v>8.1</v>
      </c>
      <c r="J119" s="282">
        <v>8.1</v>
      </c>
      <c r="K119" s="339">
        <v>8.5</v>
      </c>
      <c r="L119" s="282">
        <v>8.6</v>
      </c>
      <c r="M119" s="339">
        <v>8.5</v>
      </c>
      <c r="N119" s="339"/>
      <c r="O119" s="282"/>
      <c r="P119" s="339"/>
      <c r="Q119" s="340"/>
      <c r="R119" s="341"/>
      <c r="S119" s="344">
        <f>ROUND((SUM(I119:Q119,-(MAX(I119:Q119)),-(MIN(I119:Q119)))/(JUDGES_COUNT-2))*__fr_d__*10,4)</f>
        <v>25.1</v>
      </c>
      <c r="V119" s="343"/>
      <c r="W119" s="326">
        <f>W110</f>
        <v>82.6</v>
      </c>
      <c r="X119" s="324">
        <f>X110</f>
        <v>6</v>
      </c>
      <c r="Y119" s="159"/>
      <c r="Z119" s="123">
        <f>Z110</f>
        <v>24.3</v>
      </c>
      <c r="AC119" s="195"/>
      <c r="AF119" s="121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28"/>
      <c r="B120" s="122"/>
      <c r="C120" s="308"/>
      <c r="E120" s="306"/>
      <c r="G120" s="317"/>
      <c r="H120" s="320"/>
      <c r="I120" s="308"/>
      <c r="J120" s="314"/>
      <c r="K120" s="306"/>
      <c r="M120" s="306"/>
      <c r="N120" s="316"/>
      <c r="P120" s="306"/>
      <c r="Q120" s="309"/>
      <c r="V120" s="343"/>
      <c r="W120" s="326">
        <f>W110</f>
        <v>82.6</v>
      </c>
      <c r="X120" s="324">
        <f>X110</f>
        <v>6</v>
      </c>
      <c r="Y120" s="159"/>
      <c r="Z120" s="123">
        <f>Z110</f>
        <v>24.3</v>
      </c>
      <c r="AC120" s="195"/>
      <c r="AF120" s="121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28"/>
      <c r="B121" s="122">
        <v>7</v>
      </c>
      <c r="C121" s="114" t="s">
        <v>206</v>
      </c>
      <c r="E121" s="306"/>
      <c r="G121" s="317"/>
      <c r="H121" s="320"/>
      <c r="I121" s="308"/>
      <c r="J121" s="314"/>
      <c r="K121" s="306"/>
      <c r="M121" s="306"/>
      <c r="N121" s="316"/>
      <c r="O121" s="317"/>
      <c r="P121" s="320"/>
      <c r="Q121" s="308"/>
      <c r="T121" s="205">
        <v>-1</v>
      </c>
      <c r="U121" s="256">
        <f>SUM(S128:S130,T121)</f>
        <v>73.2333</v>
      </c>
      <c r="V121" s="257">
        <f>ROUND(U121*FREE_PART,4)</f>
        <v>73.2333</v>
      </c>
      <c r="W121" s="351">
        <f>U121</f>
        <v>73.2333</v>
      </c>
      <c r="X121" s="324">
        <f>[1]!sn_val(B121)</f>
        <v>7</v>
      </c>
      <c r="Y121" s="159">
        <v>5</v>
      </c>
      <c r="Z121" s="123">
        <f>S128</f>
        <v>22.2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8"/>
      <c r="B122" s="122"/>
      <c r="C122" s="310" t="s">
        <v>174</v>
      </c>
      <c r="E122" s="306"/>
      <c r="G122" s="317" t="s">
        <v>200</v>
      </c>
      <c r="H122" s="320"/>
      <c r="I122" s="308" t="s">
        <v>170</v>
      </c>
      <c r="J122" s="314"/>
      <c r="K122" s="306"/>
      <c r="M122" s="306"/>
      <c r="N122" s="316"/>
      <c r="O122" s="317" t="s">
        <v>200</v>
      </c>
      <c r="P122" s="320"/>
      <c r="V122" s="343"/>
      <c r="W122" s="326">
        <f>W121</f>
        <v>73.2333</v>
      </c>
      <c r="X122" s="324">
        <f>X121</f>
        <v>7</v>
      </c>
      <c r="Y122" s="159"/>
      <c r="Z122" s="123">
        <f>Z121</f>
        <v>22.2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8"/>
      <c r="B123" s="122"/>
      <c r="C123" s="308" t="s">
        <v>167</v>
      </c>
      <c r="E123" s="306"/>
      <c r="G123" s="317" t="s">
        <v>201</v>
      </c>
      <c r="H123" s="320"/>
      <c r="I123" s="308" t="s">
        <v>166</v>
      </c>
      <c r="J123" s="314"/>
      <c r="K123" s="306"/>
      <c r="M123" s="306"/>
      <c r="N123" s="316"/>
      <c r="O123" s="317" t="s">
        <v>199</v>
      </c>
      <c r="P123" s="320"/>
      <c r="V123" s="343"/>
      <c r="W123" s="326">
        <f>W121</f>
        <v>73.2333</v>
      </c>
      <c r="X123" s="324">
        <f>X121</f>
        <v>7</v>
      </c>
      <c r="Y123" s="159"/>
      <c r="Z123" s="123">
        <f>Z121</f>
        <v>22.2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8"/>
      <c r="B124" s="122"/>
      <c r="C124" s="310" t="s">
        <v>173</v>
      </c>
      <c r="E124" s="306"/>
      <c r="G124" s="317" t="s">
        <v>201</v>
      </c>
      <c r="H124" s="320"/>
      <c r="I124" s="308" t="s">
        <v>169</v>
      </c>
      <c r="J124" s="314"/>
      <c r="K124" s="306"/>
      <c r="M124" s="306"/>
      <c r="N124" s="316"/>
      <c r="O124" s="317" t="s">
        <v>200</v>
      </c>
      <c r="P124" s="320"/>
      <c r="Q124" s="308"/>
      <c r="V124" s="343"/>
      <c r="W124" s="326">
        <f>W121</f>
        <v>73.2333</v>
      </c>
      <c r="X124" s="324">
        <f>X121</f>
        <v>7</v>
      </c>
      <c r="Y124" s="159"/>
      <c r="Z124" s="123">
        <f>Z121</f>
        <v>22.2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8"/>
      <c r="B125" s="122"/>
      <c r="C125" s="306" t="s">
        <v>171</v>
      </c>
      <c r="E125" s="306"/>
      <c r="G125" s="317" t="s">
        <v>200</v>
      </c>
      <c r="H125" s="320"/>
      <c r="I125" s="308" t="s">
        <v>165</v>
      </c>
      <c r="J125" s="313"/>
      <c r="K125" s="306"/>
      <c r="L125" s="306"/>
      <c r="M125" s="306"/>
      <c r="N125" s="317"/>
      <c r="O125" s="317" t="s">
        <v>201</v>
      </c>
      <c r="P125" s="320"/>
      <c r="V125" s="343"/>
      <c r="W125" s="326">
        <f>W121</f>
        <v>73.2333</v>
      </c>
      <c r="X125" s="324">
        <f>X121</f>
        <v>7</v>
      </c>
      <c r="Y125" s="159"/>
      <c r="Z125" s="123">
        <f>Z121</f>
        <v>22.2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8"/>
      <c r="B126" s="122"/>
      <c r="C126" s="308" t="s">
        <v>172</v>
      </c>
      <c r="E126" s="306"/>
      <c r="G126" s="317" t="s">
        <v>201</v>
      </c>
      <c r="H126" s="320"/>
      <c r="I126" s="308" t="s">
        <v>160</v>
      </c>
      <c r="J126" s="313"/>
      <c r="N126" s="121"/>
      <c r="O126" s="317" t="s">
        <v>199</v>
      </c>
      <c r="P126" s="320"/>
      <c r="Q126" s="123" t="s">
        <v>2</v>
      </c>
      <c r="V126" s="343"/>
      <c r="W126" s="326">
        <f>W121</f>
        <v>73.2333</v>
      </c>
      <c r="X126" s="324">
        <f>X121</f>
        <v>7</v>
      </c>
      <c r="Y126" s="159"/>
      <c r="Z126" s="123">
        <f>Z121</f>
        <v>22.2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8"/>
      <c r="B127" s="122"/>
      <c r="C127" s="308" t="s">
        <v>168</v>
      </c>
      <c r="E127" s="306"/>
      <c r="G127" s="317" t="s">
        <v>200</v>
      </c>
      <c r="H127" s="320"/>
      <c r="I127" s="308"/>
      <c r="J127" s="314"/>
      <c r="K127" s="306"/>
      <c r="M127" s="306"/>
      <c r="N127" s="316"/>
      <c r="P127" s="306"/>
      <c r="Q127" s="309"/>
      <c r="V127" s="343"/>
      <c r="W127" s="326">
        <f>W121</f>
        <v>73.2333</v>
      </c>
      <c r="X127" s="324">
        <f>X121</f>
        <v>7</v>
      </c>
      <c r="Y127" s="159"/>
      <c r="Z127" s="123">
        <f>Z121</f>
        <v>22.2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8"/>
      <c r="B128" s="122"/>
      <c r="C128" s="308"/>
      <c r="E128" s="306"/>
      <c r="G128" s="317"/>
      <c r="H128" s="337" t="s">
        <v>66</v>
      </c>
      <c r="I128" s="339">
        <v>7.4</v>
      </c>
      <c r="J128" s="282">
        <v>7.5</v>
      </c>
      <c r="K128" s="339">
        <v>7.3</v>
      </c>
      <c r="L128" s="282">
        <v>6.9</v>
      </c>
      <c r="M128" s="339">
        <v>7.6</v>
      </c>
      <c r="N128" s="339"/>
      <c r="O128" s="282"/>
      <c r="P128" s="339"/>
      <c r="Q128" s="340"/>
      <c r="R128" s="341"/>
      <c r="S128" s="344">
        <f>ROUND((SUM(I128:Q128,-(MAX(I128:Q128)),-(MIN(I128:Q128)))/(JUDGES_COUNT-2))*__fr_e__*10,4)</f>
        <v>22.2</v>
      </c>
      <c r="V128" s="343"/>
      <c r="W128" s="326">
        <f>W121</f>
        <v>73.2333</v>
      </c>
      <c r="X128" s="324">
        <f>X121</f>
        <v>7</v>
      </c>
      <c r="Y128" s="159"/>
      <c r="Z128" s="123">
        <f>Z121</f>
        <v>22.2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26" ht="17.25" customHeight="1">
      <c r="A129" s="194"/>
      <c r="B129" s="247"/>
      <c r="H129" s="338" t="s">
        <v>12</v>
      </c>
      <c r="I129" s="225">
        <v>7.4</v>
      </c>
      <c r="J129" s="225">
        <v>7.3</v>
      </c>
      <c r="K129" s="225">
        <v>7.3</v>
      </c>
      <c r="L129" s="225">
        <v>7</v>
      </c>
      <c r="M129" s="225">
        <v>7.7</v>
      </c>
      <c r="N129" s="225"/>
      <c r="O129" s="225"/>
      <c r="P129" s="225"/>
      <c r="Q129" s="225"/>
      <c r="R129" s="342"/>
      <c r="S129" s="345">
        <f>ROUND((SUM(I129:Q129,-(MAX(I129:Q129)),-(MIN(I129:Q129)))/(JUDGES_COUNT-2))*__fr_ai__*10,4)</f>
        <v>29.3333</v>
      </c>
      <c r="T129" s="194"/>
      <c r="U129" s="194"/>
      <c r="V129" s="336"/>
      <c r="W129" s="352">
        <f>W121</f>
        <v>73.2333</v>
      </c>
      <c r="X129" s="353">
        <f>X121</f>
        <v>7</v>
      </c>
      <c r="Y129" s="194"/>
      <c r="Z129" s="192">
        <f>Z121</f>
        <v>22.2</v>
      </c>
    </row>
    <row r="130" spans="1:26" ht="17.25" customHeight="1">
      <c r="A130" s="194"/>
      <c r="B130" s="247"/>
      <c r="H130" s="338" t="s">
        <v>64</v>
      </c>
      <c r="I130" s="225">
        <v>7.2</v>
      </c>
      <c r="J130" s="225">
        <v>7.5</v>
      </c>
      <c r="K130" s="225">
        <v>7.4</v>
      </c>
      <c r="L130" s="225">
        <v>7.9</v>
      </c>
      <c r="M130" s="225">
        <v>7.8</v>
      </c>
      <c r="N130" s="225"/>
      <c r="O130" s="225"/>
      <c r="P130" s="225"/>
      <c r="Q130" s="225"/>
      <c r="R130" s="342"/>
      <c r="S130" s="345">
        <f>ROUND((SUM(I130:Q130,-(MAX(I130:Q130)),-(MIN(I130:Q130)))/(JUDGES_COUNT-2))*__fr_d__*10,4)</f>
        <v>22.7</v>
      </c>
      <c r="T130" s="194"/>
      <c r="U130" s="194"/>
      <c r="V130" s="336"/>
      <c r="W130" s="352">
        <f>W121</f>
        <v>73.2333</v>
      </c>
      <c r="X130" s="353">
        <f>X121</f>
        <v>7</v>
      </c>
      <c r="Y130" s="194"/>
      <c r="Z130" s="192">
        <f>Z121</f>
        <v>22.2</v>
      </c>
    </row>
    <row r="131" spans="1:26" ht="17.25" customHeight="1">
      <c r="A131" s="194"/>
      <c r="B131" s="247"/>
      <c r="H131" s="194"/>
      <c r="P131" s="194"/>
      <c r="S131" s="194"/>
      <c r="T131" s="194"/>
      <c r="U131" s="194"/>
      <c r="V131" s="336"/>
      <c r="W131" s="352">
        <f>W121</f>
        <v>73.2333</v>
      </c>
      <c r="X131" s="353">
        <f>X121</f>
        <v>7</v>
      </c>
      <c r="Y131" s="194"/>
      <c r="Z131" s="192">
        <f>Z121</f>
        <v>22.2</v>
      </c>
    </row>
    <row r="132" spans="1:25" ht="1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</sheetData>
  <sheetProtection/>
  <dataValidations count="5">
    <dataValidation allowBlank="1" sqref="T19:T34 L4:N8 K4:K6 P4:Q8 K8 O4 L40:L46 H43:J46 A40:G46 M40:IV50 AA1:AA2 S18:S34 O6 A55:B128 A47:A50 U1:Z8 L51:IV51 C47:E50 A35:J35 Q116:Q121 A51:J51 AA4:AA8 AB1:AU8 J40:J42 A9:E12 L9:IV12 G9:J12 A13:IV17 L35:IV35 X18:IV34 T18:U18 O18:Q34 A18:M34 W18 A52:S54 U52:AU54 U129:AU65536 O55:Q55 C55:H56 I55 J55:N56 I67 Q60:Q66 O67:Q67 Q71:Q77 Q81:Q88 J112:N112 C112:H112 Q105:Q110 U55:W55 I4:J8 R1:S8 A1:H8 I1:Q1 R55:S128 X55:IV128 U121:W121 T122:W128 U110:W110 T111:W120 U99:W99 T100:W109 U88:W88 T89:W98 U77:W77 T78:W87 U66:W66 T67:W76 T56:W65 A129:H65536 N129:S65536 I131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29:T65536 T52:T54"/>
    <dataValidation type="whole" allowBlank="1" sqref="AA3">
      <formula1>3</formula1>
      <formula2>7</formula2>
    </dataValidation>
    <dataValidation type="decimal" operator="lessThan" allowBlank="1" showErrorMessage="1" sqref="T121 T110 T99 T88 T77 T66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="75" zoomScaleNormal="75" zoomScalePageLayoutView="0" workbookViewId="0" topLeftCell="A67">
      <selection activeCell="P69" sqref="P69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9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13.04.2019 12.00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211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211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28">
        <v>1</v>
      </c>
      <c r="B55" s="122">
        <v>6</v>
      </c>
      <c r="C55" s="114" t="s">
        <v>203</v>
      </c>
      <c r="D55" s="123"/>
      <c r="E55" s="306"/>
      <c r="F55" s="123"/>
      <c r="G55" s="317"/>
      <c r="H55" s="320"/>
      <c r="I55" s="123"/>
      <c r="J55" s="313"/>
      <c r="K55" s="311"/>
      <c r="L55" s="308"/>
      <c r="M55" s="308"/>
      <c r="N55" s="318"/>
      <c r="O55" s="123"/>
      <c r="P55" s="308"/>
      <c r="Q55" s="311"/>
      <c r="R55" s="123"/>
      <c r="S55" s="256"/>
      <c r="T55" s="256"/>
      <c r="U55" s="256">
        <f>IF(FREE_PART,INDEX(FREE_SCORE!RES50,MATCH(Y55,FREE_SCORE!ID,0)),"")</f>
        <v>82.6</v>
      </c>
      <c r="V55" s="258">
        <f>SUM(S55:U55)</f>
        <v>82.6</v>
      </c>
      <c r="W55" s="351">
        <f>V55</f>
        <v>82.6</v>
      </c>
      <c r="X55" s="324">
        <f>[1]!sn_val(B55)</f>
        <v>6</v>
      </c>
      <c r="Y55" s="324">
        <v>2</v>
      </c>
      <c r="Z55" s="356">
        <f>INDEX(FREE_SCORE!TM_SORT,MATCH(Y55,FREE_SCORE!ID,0))</f>
        <v>24.3</v>
      </c>
      <c r="AA55" s="356"/>
      <c r="AB55" s="356"/>
      <c r="AC55" s="357"/>
      <c r="AD55" s="356"/>
      <c r="AE55" s="356"/>
      <c r="AF55" s="356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3" s="119" customFormat="1" ht="17.25" customHeight="1">
      <c r="A56" s="328"/>
      <c r="B56" s="122"/>
      <c r="C56" s="308" t="s">
        <v>137</v>
      </c>
      <c r="D56" s="123"/>
      <c r="E56" s="306"/>
      <c r="F56" s="123"/>
      <c r="G56" s="317" t="s">
        <v>196</v>
      </c>
      <c r="H56" s="320"/>
      <c r="I56" s="308" t="s">
        <v>141</v>
      </c>
      <c r="J56" s="314"/>
      <c r="K56" s="306"/>
      <c r="L56" s="123"/>
      <c r="M56" s="306"/>
      <c r="N56" s="316"/>
      <c r="O56" s="317" t="s">
        <v>197</v>
      </c>
      <c r="P56" s="321"/>
      <c r="Q56" s="123"/>
      <c r="R56" s="123"/>
      <c r="S56" s="123"/>
      <c r="T56" s="123"/>
      <c r="U56" s="123"/>
      <c r="V56" s="123"/>
      <c r="W56" s="326">
        <f>W55</f>
        <v>82.6</v>
      </c>
      <c r="X56" s="324">
        <f>X55</f>
        <v>6</v>
      </c>
      <c r="Y56" s="324"/>
      <c r="Z56" s="356">
        <f>Z55</f>
        <v>24.3</v>
      </c>
      <c r="AA56" s="356"/>
      <c r="AB56" s="356"/>
      <c r="AC56" s="357"/>
      <c r="AD56" s="356"/>
      <c r="AE56" s="356"/>
      <c r="AF56" s="356"/>
      <c r="AG56" s="123"/>
      <c r="AH56" s="117"/>
      <c r="AI56" s="117"/>
      <c r="AJ56" s="117"/>
      <c r="AK56" s="117"/>
      <c r="AL56" s="117"/>
      <c r="AM56" s="117"/>
      <c r="AN56" s="117"/>
      <c r="AO56" s="117"/>
      <c r="AP56" s="117"/>
      <c r="AQ56" s="123"/>
    </row>
    <row r="57" spans="1:42" s="123" customFormat="1" ht="17.25" customHeight="1">
      <c r="A57" s="328"/>
      <c r="B57" s="122"/>
      <c r="C57" s="310" t="s">
        <v>212</v>
      </c>
      <c r="E57" s="306"/>
      <c r="G57" s="317" t="s">
        <v>196</v>
      </c>
      <c r="H57" s="320"/>
      <c r="I57" s="308" t="s">
        <v>139</v>
      </c>
      <c r="J57" s="314"/>
      <c r="K57" s="306"/>
      <c r="M57" s="306"/>
      <c r="N57" s="316"/>
      <c r="O57" s="317" t="s">
        <v>197</v>
      </c>
      <c r="P57" s="320"/>
      <c r="W57" s="326">
        <f>W55</f>
        <v>82.6</v>
      </c>
      <c r="X57" s="324">
        <f>X55</f>
        <v>6</v>
      </c>
      <c r="Y57" s="324"/>
      <c r="Z57" s="356">
        <f>Z55</f>
        <v>24.3</v>
      </c>
      <c r="AA57" s="356"/>
      <c r="AB57" s="356"/>
      <c r="AC57" s="357"/>
      <c r="AD57" s="356"/>
      <c r="AE57" s="356"/>
      <c r="AF57" s="356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s="123" customFormat="1" ht="17.25" customHeight="1">
      <c r="A58" s="328"/>
      <c r="B58" s="122"/>
      <c r="C58" s="306" t="s">
        <v>138</v>
      </c>
      <c r="E58" s="306"/>
      <c r="G58" s="317" t="s">
        <v>196</v>
      </c>
      <c r="H58" s="320"/>
      <c r="I58" s="310" t="s">
        <v>145</v>
      </c>
      <c r="J58" s="313"/>
      <c r="N58" s="121"/>
      <c r="O58" s="317" t="s">
        <v>199</v>
      </c>
      <c r="P58" s="320"/>
      <c r="Q58" s="310" t="s">
        <v>2</v>
      </c>
      <c r="W58" s="326">
        <f>W55</f>
        <v>82.6</v>
      </c>
      <c r="X58" s="324">
        <f>X55</f>
        <v>6</v>
      </c>
      <c r="Y58" s="324"/>
      <c r="Z58" s="356">
        <f>Z55</f>
        <v>24.3</v>
      </c>
      <c r="AA58" s="356"/>
      <c r="AB58" s="356"/>
      <c r="AC58" s="357"/>
      <c r="AD58" s="356"/>
      <c r="AE58" s="356"/>
      <c r="AF58" s="356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08" t="s">
        <v>142</v>
      </c>
      <c r="E59" s="306"/>
      <c r="G59" s="317" t="s">
        <v>196</v>
      </c>
      <c r="H59" s="320"/>
      <c r="I59" s="308" t="s">
        <v>146</v>
      </c>
      <c r="J59" s="314"/>
      <c r="K59" s="306"/>
      <c r="M59" s="306"/>
      <c r="N59" s="316"/>
      <c r="O59" s="317" t="s">
        <v>200</v>
      </c>
      <c r="P59" s="320"/>
      <c r="Q59" s="308" t="s">
        <v>2</v>
      </c>
      <c r="W59" s="326">
        <f>W55</f>
        <v>82.6</v>
      </c>
      <c r="X59" s="324">
        <f>X55</f>
        <v>6</v>
      </c>
      <c r="Y59" s="324"/>
      <c r="Z59" s="356">
        <f>Z55</f>
        <v>24.3</v>
      </c>
      <c r="AA59" s="356"/>
      <c r="AB59" s="356"/>
      <c r="AC59" s="357"/>
      <c r="AD59" s="356"/>
      <c r="AE59" s="356"/>
      <c r="AF59" s="356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8"/>
      <c r="B60" s="122"/>
      <c r="C60" s="308" t="s">
        <v>140</v>
      </c>
      <c r="E60" s="306"/>
      <c r="G60" s="317" t="s">
        <v>197</v>
      </c>
      <c r="H60" s="320"/>
      <c r="I60" s="123" t="s">
        <v>144</v>
      </c>
      <c r="J60" s="313"/>
      <c r="K60" s="306"/>
      <c r="L60" s="308"/>
      <c r="M60" s="308"/>
      <c r="N60" s="317"/>
      <c r="O60" s="308">
        <v>2004</v>
      </c>
      <c r="P60" s="307"/>
      <c r="Q60" s="308" t="s">
        <v>2</v>
      </c>
      <c r="W60" s="326">
        <f>W55</f>
        <v>82.6</v>
      </c>
      <c r="X60" s="324">
        <f>X55</f>
        <v>6</v>
      </c>
      <c r="Y60" s="324"/>
      <c r="Z60" s="356">
        <f>Z55</f>
        <v>24.3</v>
      </c>
      <c r="AA60" s="356"/>
      <c r="AB60" s="356"/>
      <c r="AC60" s="357"/>
      <c r="AD60" s="356"/>
      <c r="AE60" s="356"/>
      <c r="AF60" s="356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08" t="s">
        <v>143</v>
      </c>
      <c r="E61" s="306"/>
      <c r="G61" s="317" t="s">
        <v>198</v>
      </c>
      <c r="H61" s="320"/>
      <c r="I61" s="308" t="s">
        <v>241</v>
      </c>
      <c r="J61" s="314"/>
      <c r="K61" s="306"/>
      <c r="M61" s="306"/>
      <c r="N61" s="316"/>
      <c r="O61" s="123">
        <v>2003</v>
      </c>
      <c r="P61" s="306"/>
      <c r="Q61" s="309"/>
      <c r="W61" s="326">
        <f>W55</f>
        <v>82.6</v>
      </c>
      <c r="X61" s="324">
        <f>X55</f>
        <v>6</v>
      </c>
      <c r="Y61" s="324"/>
      <c r="Z61" s="356">
        <f>Z55</f>
        <v>24.3</v>
      </c>
      <c r="AA61" s="356"/>
      <c r="AB61" s="356"/>
      <c r="AC61" s="357"/>
      <c r="AD61" s="356"/>
      <c r="AE61" s="356"/>
      <c r="AF61" s="356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08"/>
      <c r="E62" s="306"/>
      <c r="G62" s="317"/>
      <c r="H62" s="320"/>
      <c r="I62" s="308"/>
      <c r="J62" s="314"/>
      <c r="K62" s="306"/>
      <c r="M62" s="306"/>
      <c r="N62" s="316"/>
      <c r="P62" s="306"/>
      <c r="Q62" s="309"/>
      <c r="W62" s="326">
        <f>W55</f>
        <v>82.6</v>
      </c>
      <c r="X62" s="324">
        <f>X55</f>
        <v>6</v>
      </c>
      <c r="Y62" s="324"/>
      <c r="Z62" s="356">
        <f>Z55</f>
        <v>24.3</v>
      </c>
      <c r="AA62" s="356"/>
      <c r="AB62" s="356"/>
      <c r="AC62" s="357"/>
      <c r="AD62" s="356"/>
      <c r="AE62" s="356"/>
      <c r="AF62" s="356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8">
        <v>2</v>
      </c>
      <c r="B63" s="122">
        <v>2</v>
      </c>
      <c r="C63" s="114" t="s">
        <v>205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S63" s="256"/>
      <c r="T63" s="256"/>
      <c r="U63" s="256">
        <f>IF(FREE_PART,INDEX(FREE_SCORE!RES50,MATCH(Y63,FREE_SCORE!ID,0)),"")</f>
        <v>77.8</v>
      </c>
      <c r="V63" s="258">
        <f>SUM(S63:U63)</f>
        <v>77.8</v>
      </c>
      <c r="W63" s="351">
        <f>V63</f>
        <v>77.8</v>
      </c>
      <c r="X63" s="324">
        <f>[1]!sn_val(B63)</f>
        <v>2</v>
      </c>
      <c r="Y63" s="324">
        <v>4</v>
      </c>
      <c r="Z63" s="356">
        <f>INDEX(FREE_SCORE!TM_SORT,MATCH(Y63,FREE_SCORE!ID,0))</f>
        <v>23.4</v>
      </c>
      <c r="AA63" s="356"/>
      <c r="AB63" s="356"/>
      <c r="AC63" s="357"/>
      <c r="AD63" s="356"/>
      <c r="AE63" s="356"/>
      <c r="AF63" s="356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08" t="s">
        <v>160</v>
      </c>
      <c r="E64" s="306"/>
      <c r="G64" s="317" t="s">
        <v>199</v>
      </c>
      <c r="H64" s="320"/>
      <c r="I64" s="308" t="s">
        <v>157</v>
      </c>
      <c r="J64" s="314"/>
      <c r="K64" s="306"/>
      <c r="M64" s="306"/>
      <c r="N64" s="316"/>
      <c r="O64" s="317" t="s">
        <v>199</v>
      </c>
      <c r="P64" s="320"/>
      <c r="Q64" s="310"/>
      <c r="W64" s="326">
        <f>W63</f>
        <v>77.8</v>
      </c>
      <c r="X64" s="324">
        <f>X63</f>
        <v>2</v>
      </c>
      <c r="Y64" s="324"/>
      <c r="Z64" s="356">
        <f>Z63</f>
        <v>23.4</v>
      </c>
      <c r="AA64" s="356"/>
      <c r="AB64" s="356"/>
      <c r="AC64" s="357"/>
      <c r="AD64" s="356"/>
      <c r="AE64" s="356"/>
      <c r="AF64" s="356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113" t="s">
        <v>158</v>
      </c>
      <c r="D65" s="113"/>
      <c r="E65" s="113"/>
      <c r="F65" s="113"/>
      <c r="G65" s="235" t="s">
        <v>199</v>
      </c>
      <c r="H65" s="319"/>
      <c r="I65" s="308" t="s">
        <v>164</v>
      </c>
      <c r="J65" s="312"/>
      <c r="K65" s="115"/>
      <c r="L65" s="116"/>
      <c r="M65" s="117"/>
      <c r="N65" s="118"/>
      <c r="O65" s="317" t="s">
        <v>199</v>
      </c>
      <c r="P65" s="320"/>
      <c r="Q65" s="308"/>
      <c r="W65" s="326">
        <f>W63</f>
        <v>77.8</v>
      </c>
      <c r="X65" s="324">
        <f>X63</f>
        <v>2</v>
      </c>
      <c r="Y65" s="324"/>
      <c r="Z65" s="356">
        <f>Z63</f>
        <v>23.4</v>
      </c>
      <c r="AA65" s="356"/>
      <c r="AB65" s="356"/>
      <c r="AC65" s="357"/>
      <c r="AD65" s="356"/>
      <c r="AE65" s="356"/>
      <c r="AF65" s="356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6" t="s">
        <v>162</v>
      </c>
      <c r="E66" s="306"/>
      <c r="G66" s="317" t="s">
        <v>200</v>
      </c>
      <c r="H66" s="320"/>
      <c r="I66" s="310" t="s">
        <v>144</v>
      </c>
      <c r="J66" s="313"/>
      <c r="K66" s="306"/>
      <c r="L66" s="306"/>
      <c r="M66" s="306"/>
      <c r="N66" s="317"/>
      <c r="O66" s="235" t="s">
        <v>199</v>
      </c>
      <c r="P66" s="319"/>
      <c r="Q66" s="308"/>
      <c r="W66" s="326">
        <f>W63</f>
        <v>77.8</v>
      </c>
      <c r="X66" s="324">
        <f>X63</f>
        <v>2</v>
      </c>
      <c r="Y66" s="324"/>
      <c r="Z66" s="356">
        <f>Z63</f>
        <v>23.4</v>
      </c>
      <c r="AA66" s="356"/>
      <c r="AB66" s="356"/>
      <c r="AC66" s="357"/>
      <c r="AD66" s="356"/>
      <c r="AE66" s="356"/>
      <c r="AF66" s="356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310" t="s">
        <v>159</v>
      </c>
      <c r="E67" s="306"/>
      <c r="G67" s="317" t="s">
        <v>199</v>
      </c>
      <c r="H67" s="308" t="s">
        <v>2</v>
      </c>
      <c r="I67" s="308" t="s">
        <v>146</v>
      </c>
      <c r="J67" s="314"/>
      <c r="K67" s="306"/>
      <c r="M67" s="306"/>
      <c r="N67" s="316"/>
      <c r="O67" s="317" t="s">
        <v>200</v>
      </c>
      <c r="P67" s="320"/>
      <c r="Q67" s="308"/>
      <c r="W67" s="326">
        <f>W63</f>
        <v>77.8</v>
      </c>
      <c r="X67" s="324">
        <f>X63</f>
        <v>2</v>
      </c>
      <c r="Y67" s="324"/>
      <c r="Z67" s="356">
        <f>Z63</f>
        <v>23.4</v>
      </c>
      <c r="AA67" s="356"/>
      <c r="AB67" s="356"/>
      <c r="AC67" s="357"/>
      <c r="AD67" s="356"/>
      <c r="AE67" s="356"/>
      <c r="AF67" s="356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8"/>
      <c r="B68" s="122"/>
      <c r="C68" s="308" t="s">
        <v>156</v>
      </c>
      <c r="E68" s="306"/>
      <c r="G68" s="317" t="s">
        <v>199</v>
      </c>
      <c r="H68" s="320"/>
      <c r="I68" s="308" t="s">
        <v>161</v>
      </c>
      <c r="J68" s="313"/>
      <c r="K68" s="306"/>
      <c r="L68" s="306"/>
      <c r="M68" s="306"/>
      <c r="N68" s="317"/>
      <c r="O68" s="317" t="s">
        <v>200</v>
      </c>
      <c r="P68" s="320"/>
      <c r="W68" s="326">
        <f>W63</f>
        <v>77.8</v>
      </c>
      <c r="X68" s="324">
        <f>X63</f>
        <v>2</v>
      </c>
      <c r="Y68" s="324"/>
      <c r="Z68" s="356">
        <f>Z63</f>
        <v>23.4</v>
      </c>
      <c r="AA68" s="356"/>
      <c r="AB68" s="356"/>
      <c r="AC68" s="357"/>
      <c r="AD68" s="356"/>
      <c r="AE68" s="356"/>
      <c r="AF68" s="356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163</v>
      </c>
      <c r="E69" s="306"/>
      <c r="G69" s="317" t="s">
        <v>200</v>
      </c>
      <c r="H69" s="320"/>
      <c r="I69" s="308" t="s">
        <v>165</v>
      </c>
      <c r="J69" s="314"/>
      <c r="K69" s="306"/>
      <c r="M69" s="306"/>
      <c r="N69" s="316"/>
      <c r="O69" s="317" t="s">
        <v>201</v>
      </c>
      <c r="P69" s="308" t="s">
        <v>2</v>
      </c>
      <c r="Q69" s="308"/>
      <c r="W69" s="326">
        <f>W63</f>
        <v>77.8</v>
      </c>
      <c r="X69" s="324">
        <f>X63</f>
        <v>2</v>
      </c>
      <c r="Y69" s="324"/>
      <c r="Z69" s="356">
        <f>Z63</f>
        <v>23.4</v>
      </c>
      <c r="AA69" s="356"/>
      <c r="AB69" s="356"/>
      <c r="AC69" s="357"/>
      <c r="AD69" s="356"/>
      <c r="AE69" s="356"/>
      <c r="AF69" s="356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I70" s="308"/>
      <c r="J70" s="314"/>
      <c r="K70" s="306"/>
      <c r="M70" s="306"/>
      <c r="N70" s="316"/>
      <c r="O70" s="317"/>
      <c r="P70" s="320"/>
      <c r="Q70" s="308"/>
      <c r="W70" s="326">
        <f>W63</f>
        <v>77.8</v>
      </c>
      <c r="X70" s="324">
        <f>X63</f>
        <v>2</v>
      </c>
      <c r="Y70" s="324"/>
      <c r="Z70" s="356">
        <f>Z63</f>
        <v>23.4</v>
      </c>
      <c r="AA70" s="356"/>
      <c r="AB70" s="356"/>
      <c r="AC70" s="357"/>
      <c r="AD70" s="356"/>
      <c r="AE70" s="356"/>
      <c r="AF70" s="356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>
        <v>3</v>
      </c>
      <c r="B71" s="122">
        <v>7</v>
      </c>
      <c r="C71" s="114" t="s">
        <v>206</v>
      </c>
      <c r="E71" s="306"/>
      <c r="G71" s="317"/>
      <c r="H71" s="320"/>
      <c r="I71" s="308"/>
      <c r="J71" s="314"/>
      <c r="K71" s="306"/>
      <c r="M71" s="306"/>
      <c r="N71" s="316"/>
      <c r="O71" s="317"/>
      <c r="P71" s="320"/>
      <c r="Q71" s="308"/>
      <c r="S71" s="256"/>
      <c r="T71" s="256"/>
      <c r="U71" s="256">
        <f>IF(FREE_PART,INDEX(FREE_SCORE!RES50,MATCH(Y71,FREE_SCORE!ID,0)),"")</f>
        <v>73.2333</v>
      </c>
      <c r="V71" s="258">
        <f>SUM(S71:U71)</f>
        <v>73.2333</v>
      </c>
      <c r="W71" s="351">
        <f>V71</f>
        <v>73.2333</v>
      </c>
      <c r="X71" s="324">
        <f>[1]!sn_val(B71)</f>
        <v>7</v>
      </c>
      <c r="Y71" s="324">
        <v>5</v>
      </c>
      <c r="Z71" s="356">
        <f>INDEX(FREE_SCORE!TM_SORT,MATCH(Y71,FREE_SCORE!ID,0))</f>
        <v>22.2</v>
      </c>
      <c r="AA71" s="356"/>
      <c r="AB71" s="356"/>
      <c r="AC71" s="357"/>
      <c r="AD71" s="356"/>
      <c r="AE71" s="356"/>
      <c r="AF71" s="356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10" t="s">
        <v>174</v>
      </c>
      <c r="E72" s="306"/>
      <c r="G72" s="317" t="s">
        <v>200</v>
      </c>
      <c r="H72" s="320"/>
      <c r="I72" s="308" t="s">
        <v>170</v>
      </c>
      <c r="J72" s="314"/>
      <c r="K72" s="306"/>
      <c r="M72" s="306"/>
      <c r="N72" s="316"/>
      <c r="O72" s="317" t="s">
        <v>200</v>
      </c>
      <c r="P72" s="320"/>
      <c r="W72" s="326">
        <f>W71</f>
        <v>73.2333</v>
      </c>
      <c r="X72" s="324">
        <f>X71</f>
        <v>7</v>
      </c>
      <c r="Y72" s="324"/>
      <c r="Z72" s="356">
        <f>Z71</f>
        <v>22.2</v>
      </c>
      <c r="AA72" s="356"/>
      <c r="AB72" s="356"/>
      <c r="AC72" s="357"/>
      <c r="AD72" s="356"/>
      <c r="AE72" s="356"/>
      <c r="AF72" s="356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 t="s">
        <v>167</v>
      </c>
      <c r="E73" s="306"/>
      <c r="G73" s="317" t="s">
        <v>201</v>
      </c>
      <c r="H73" s="320"/>
      <c r="I73" s="308" t="s">
        <v>166</v>
      </c>
      <c r="J73" s="314"/>
      <c r="K73" s="306"/>
      <c r="M73" s="306"/>
      <c r="N73" s="316"/>
      <c r="O73" s="317" t="s">
        <v>199</v>
      </c>
      <c r="P73" s="320"/>
      <c r="W73" s="326">
        <f>W71</f>
        <v>73.2333</v>
      </c>
      <c r="X73" s="324">
        <f>X71</f>
        <v>7</v>
      </c>
      <c r="Y73" s="324"/>
      <c r="Z73" s="356">
        <f>Z71</f>
        <v>22.2</v>
      </c>
      <c r="AA73" s="356"/>
      <c r="AB73" s="356"/>
      <c r="AC73" s="357"/>
      <c r="AD73" s="356"/>
      <c r="AE73" s="356"/>
      <c r="AF73" s="356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10" t="s">
        <v>173</v>
      </c>
      <c r="E74" s="306"/>
      <c r="G74" s="317" t="s">
        <v>201</v>
      </c>
      <c r="H74" s="320"/>
      <c r="I74" s="308" t="s">
        <v>169</v>
      </c>
      <c r="J74" s="314"/>
      <c r="K74" s="306"/>
      <c r="M74" s="306"/>
      <c r="N74" s="316"/>
      <c r="O74" s="317" t="s">
        <v>200</v>
      </c>
      <c r="P74" s="320"/>
      <c r="Q74" s="308"/>
      <c r="W74" s="326">
        <f>W71</f>
        <v>73.2333</v>
      </c>
      <c r="X74" s="324">
        <f>X71</f>
        <v>7</v>
      </c>
      <c r="Y74" s="324"/>
      <c r="Z74" s="356">
        <f>Z71</f>
        <v>22.2</v>
      </c>
      <c r="AA74" s="356"/>
      <c r="AB74" s="356"/>
      <c r="AC74" s="357"/>
      <c r="AD74" s="356"/>
      <c r="AE74" s="356"/>
      <c r="AF74" s="356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6" t="s">
        <v>171</v>
      </c>
      <c r="E75" s="306"/>
      <c r="G75" s="317" t="s">
        <v>200</v>
      </c>
      <c r="H75" s="320"/>
      <c r="I75" s="308" t="s">
        <v>165</v>
      </c>
      <c r="J75" s="313"/>
      <c r="K75" s="306"/>
      <c r="L75" s="306"/>
      <c r="M75" s="306"/>
      <c r="N75" s="317"/>
      <c r="O75" s="317" t="s">
        <v>201</v>
      </c>
      <c r="P75" s="320"/>
      <c r="W75" s="326">
        <f>W71</f>
        <v>73.2333</v>
      </c>
      <c r="X75" s="324">
        <f>X71</f>
        <v>7</v>
      </c>
      <c r="Y75" s="324"/>
      <c r="Z75" s="356">
        <f>Z71</f>
        <v>22.2</v>
      </c>
      <c r="AA75" s="356"/>
      <c r="AB75" s="356"/>
      <c r="AC75" s="357"/>
      <c r="AD75" s="356"/>
      <c r="AE75" s="356"/>
      <c r="AF75" s="356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 t="s">
        <v>172</v>
      </c>
      <c r="E76" s="306"/>
      <c r="G76" s="317" t="s">
        <v>201</v>
      </c>
      <c r="H76" s="320"/>
      <c r="I76" s="308" t="s">
        <v>160</v>
      </c>
      <c r="J76" s="313"/>
      <c r="N76" s="121"/>
      <c r="O76" s="317" t="s">
        <v>199</v>
      </c>
      <c r="P76" s="320"/>
      <c r="Q76" s="123" t="s">
        <v>2</v>
      </c>
      <c r="W76" s="326">
        <f>W71</f>
        <v>73.2333</v>
      </c>
      <c r="X76" s="324">
        <f>X71</f>
        <v>7</v>
      </c>
      <c r="Y76" s="324"/>
      <c r="Z76" s="356">
        <f>Z71</f>
        <v>22.2</v>
      </c>
      <c r="AA76" s="356"/>
      <c r="AB76" s="356"/>
      <c r="AC76" s="357"/>
      <c r="AD76" s="356"/>
      <c r="AE76" s="356"/>
      <c r="AF76" s="356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08" t="s">
        <v>168</v>
      </c>
      <c r="E77" s="306"/>
      <c r="G77" s="317" t="s">
        <v>200</v>
      </c>
      <c r="H77" s="320"/>
      <c r="I77" s="308"/>
      <c r="J77" s="314"/>
      <c r="K77" s="306"/>
      <c r="M77" s="306"/>
      <c r="N77" s="316"/>
      <c r="P77" s="306"/>
      <c r="Q77" s="309"/>
      <c r="W77" s="326">
        <f>W71</f>
        <v>73.2333</v>
      </c>
      <c r="X77" s="324">
        <f>X71</f>
        <v>7</v>
      </c>
      <c r="Y77" s="324"/>
      <c r="Z77" s="356">
        <f>Z71</f>
        <v>22.2</v>
      </c>
      <c r="AA77" s="356"/>
      <c r="AB77" s="356"/>
      <c r="AC77" s="357"/>
      <c r="AD77" s="356"/>
      <c r="AE77" s="356"/>
      <c r="AF77" s="356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/>
      <c r="E78" s="306"/>
      <c r="G78" s="317"/>
      <c r="H78" s="320"/>
      <c r="I78" s="308"/>
      <c r="J78" s="314"/>
      <c r="K78" s="306"/>
      <c r="M78" s="306"/>
      <c r="N78" s="316"/>
      <c r="P78" s="306"/>
      <c r="Q78" s="309"/>
      <c r="W78" s="326">
        <f>W71</f>
        <v>73.2333</v>
      </c>
      <c r="X78" s="324">
        <f>X71</f>
        <v>7</v>
      </c>
      <c r="Y78" s="324"/>
      <c r="Z78" s="356">
        <f>Z71</f>
        <v>22.2</v>
      </c>
      <c r="AA78" s="356"/>
      <c r="AB78" s="356"/>
      <c r="AC78" s="357"/>
      <c r="AD78" s="356"/>
      <c r="AE78" s="356"/>
      <c r="AF78" s="356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>
        <v>4</v>
      </c>
      <c r="B79" s="122">
        <v>4</v>
      </c>
      <c r="C79" s="114" t="s">
        <v>208</v>
      </c>
      <c r="D79" s="306"/>
      <c r="E79" s="306"/>
      <c r="F79" s="306"/>
      <c r="G79" s="317"/>
      <c r="H79" s="320"/>
      <c r="I79" s="310"/>
      <c r="J79" s="315"/>
      <c r="K79" s="309"/>
      <c r="L79" s="308"/>
      <c r="M79" s="308"/>
      <c r="N79" s="121"/>
      <c r="P79" s="308"/>
      <c r="Q79" s="309"/>
      <c r="S79" s="256"/>
      <c r="T79" s="256"/>
      <c r="U79" s="256">
        <f>IF(FREE_PART,INDEX(FREE_SCORE!RES50,MATCH(Y79,FREE_SCORE!ID,0)),"")</f>
        <v>72.1333</v>
      </c>
      <c r="V79" s="258">
        <f>SUM(S79:U79)</f>
        <v>72.1333</v>
      </c>
      <c r="W79" s="351">
        <f>V79</f>
        <v>72.1333</v>
      </c>
      <c r="X79" s="324">
        <f>[1]!sn_val(B79)</f>
        <v>4</v>
      </c>
      <c r="Y79" s="324">
        <v>7</v>
      </c>
      <c r="Z79" s="356">
        <f>INDEX(FREE_SCORE!TM_SORT,MATCH(Y79,FREE_SCORE!ID,0))</f>
        <v>22.1</v>
      </c>
      <c r="AA79" s="356"/>
      <c r="AB79" s="356"/>
      <c r="AC79" s="357"/>
      <c r="AD79" s="356"/>
      <c r="AE79" s="356"/>
      <c r="AF79" s="356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185</v>
      </c>
      <c r="E80" s="306"/>
      <c r="G80" s="317" t="s">
        <v>194</v>
      </c>
      <c r="H80" s="320"/>
      <c r="I80" s="306" t="s">
        <v>190</v>
      </c>
      <c r="J80" s="314"/>
      <c r="K80" s="306"/>
      <c r="M80" s="306"/>
      <c r="N80" s="316"/>
      <c r="O80" s="317" t="s">
        <v>194</v>
      </c>
      <c r="P80" s="320"/>
      <c r="W80" s="326">
        <f>W79</f>
        <v>72.1333</v>
      </c>
      <c r="X80" s="324">
        <f>X79</f>
        <v>4</v>
      </c>
      <c r="Y80" s="324"/>
      <c r="Z80" s="356">
        <f>Z79</f>
        <v>22.1</v>
      </c>
      <c r="AA80" s="356"/>
      <c r="AB80" s="356"/>
      <c r="AC80" s="357"/>
      <c r="AD80" s="356"/>
      <c r="AE80" s="356"/>
      <c r="AF80" s="356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187</v>
      </c>
      <c r="E81" s="306"/>
      <c r="G81" s="317" t="s">
        <v>201</v>
      </c>
      <c r="H81" s="320"/>
      <c r="I81" s="308" t="s">
        <v>192</v>
      </c>
      <c r="J81" s="314"/>
      <c r="K81" s="306"/>
      <c r="M81" s="306"/>
      <c r="N81" s="316"/>
      <c r="O81" s="317" t="s">
        <v>201</v>
      </c>
      <c r="P81" s="320"/>
      <c r="Q81" s="308"/>
      <c r="W81" s="326">
        <f>W79</f>
        <v>72.1333</v>
      </c>
      <c r="X81" s="324">
        <f>X79</f>
        <v>4</v>
      </c>
      <c r="Y81" s="324"/>
      <c r="Z81" s="356">
        <f>Z79</f>
        <v>22.1</v>
      </c>
      <c r="AA81" s="356"/>
      <c r="AB81" s="356"/>
      <c r="AC81" s="357"/>
      <c r="AD81" s="356"/>
      <c r="AE81" s="356"/>
      <c r="AF81" s="356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186</v>
      </c>
      <c r="E82" s="306"/>
      <c r="G82" s="317" t="s">
        <v>194</v>
      </c>
      <c r="H82" s="320"/>
      <c r="I82" s="308" t="s">
        <v>191</v>
      </c>
      <c r="J82" s="314"/>
      <c r="K82" s="306"/>
      <c r="M82" s="306"/>
      <c r="N82" s="316"/>
      <c r="O82" s="317" t="s">
        <v>194</v>
      </c>
      <c r="P82" s="320"/>
      <c r="Q82" s="308"/>
      <c r="W82" s="326">
        <f>W79</f>
        <v>72.1333</v>
      </c>
      <c r="X82" s="324">
        <f>X79</f>
        <v>4</v>
      </c>
      <c r="Y82" s="324"/>
      <c r="Z82" s="356">
        <f>Z79</f>
        <v>22.1</v>
      </c>
      <c r="AA82" s="356"/>
      <c r="AB82" s="356"/>
      <c r="AC82" s="357"/>
      <c r="AD82" s="356"/>
      <c r="AE82" s="356"/>
      <c r="AF82" s="356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188</v>
      </c>
      <c r="E83" s="306"/>
      <c r="G83" s="317" t="s">
        <v>194</v>
      </c>
      <c r="H83" s="320"/>
      <c r="I83" s="310" t="s">
        <v>193</v>
      </c>
      <c r="J83" s="313"/>
      <c r="K83" s="306"/>
      <c r="L83" s="306"/>
      <c r="M83" s="306"/>
      <c r="N83" s="317"/>
      <c r="O83" s="317" t="s">
        <v>201</v>
      </c>
      <c r="P83" s="320"/>
      <c r="Q83" s="308"/>
      <c r="W83" s="326">
        <f>W79</f>
        <v>72.1333</v>
      </c>
      <c r="X83" s="324">
        <f>X79</f>
        <v>4</v>
      </c>
      <c r="Y83" s="324"/>
      <c r="Z83" s="356">
        <f>Z79</f>
        <v>22.1</v>
      </c>
      <c r="AA83" s="356"/>
      <c r="AB83" s="356"/>
      <c r="AC83" s="357"/>
      <c r="AD83" s="356"/>
      <c r="AE83" s="356"/>
      <c r="AF83" s="356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113" t="s">
        <v>173</v>
      </c>
      <c r="D84" s="113"/>
      <c r="E84" s="113"/>
      <c r="F84" s="113"/>
      <c r="G84" s="235" t="s">
        <v>201</v>
      </c>
      <c r="H84" s="319"/>
      <c r="I84" s="308" t="s">
        <v>167</v>
      </c>
      <c r="J84" s="312"/>
      <c r="K84" s="115"/>
      <c r="L84" s="116"/>
      <c r="M84" s="117"/>
      <c r="N84" s="118"/>
      <c r="O84" s="317" t="s">
        <v>201</v>
      </c>
      <c r="P84" s="320"/>
      <c r="Q84" s="123" t="s">
        <v>2</v>
      </c>
      <c r="W84" s="326">
        <f>W79</f>
        <v>72.1333</v>
      </c>
      <c r="X84" s="324">
        <f>X79</f>
        <v>4</v>
      </c>
      <c r="Y84" s="324"/>
      <c r="Z84" s="356">
        <f>Z79</f>
        <v>22.1</v>
      </c>
      <c r="AA84" s="356"/>
      <c r="AB84" s="356"/>
      <c r="AC84" s="357"/>
      <c r="AD84" s="356"/>
      <c r="AE84" s="356"/>
      <c r="AF84" s="356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10" t="s">
        <v>189</v>
      </c>
      <c r="D85" s="119"/>
      <c r="E85" s="113"/>
      <c r="F85" s="119"/>
      <c r="G85" s="235" t="s">
        <v>201</v>
      </c>
      <c r="H85" s="319"/>
      <c r="I85" s="308" t="s">
        <v>165</v>
      </c>
      <c r="J85" s="314"/>
      <c r="K85" s="306"/>
      <c r="M85" s="306"/>
      <c r="N85" s="316"/>
      <c r="O85" s="317" t="s">
        <v>201</v>
      </c>
      <c r="P85" s="320"/>
      <c r="Q85" s="308" t="s">
        <v>2</v>
      </c>
      <c r="W85" s="326">
        <f>W79</f>
        <v>72.1333</v>
      </c>
      <c r="X85" s="324">
        <f>X79</f>
        <v>4</v>
      </c>
      <c r="Y85" s="324"/>
      <c r="Z85" s="356">
        <f>Z79</f>
        <v>22.1</v>
      </c>
      <c r="AA85" s="356"/>
      <c r="AB85" s="356"/>
      <c r="AC85" s="357"/>
      <c r="AD85" s="356"/>
      <c r="AE85" s="356"/>
      <c r="AF85" s="356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10"/>
      <c r="D86" s="119"/>
      <c r="E86" s="113"/>
      <c r="F86" s="119"/>
      <c r="G86" s="235"/>
      <c r="H86" s="319"/>
      <c r="I86" s="308"/>
      <c r="J86" s="314"/>
      <c r="K86" s="306"/>
      <c r="M86" s="306"/>
      <c r="N86" s="316"/>
      <c r="O86" s="317"/>
      <c r="P86" s="320"/>
      <c r="Q86" s="308"/>
      <c r="W86" s="326">
        <f>W79</f>
        <v>72.1333</v>
      </c>
      <c r="X86" s="324">
        <f>X79</f>
        <v>4</v>
      </c>
      <c r="Y86" s="324"/>
      <c r="Z86" s="356">
        <f>Z79</f>
        <v>22.1</v>
      </c>
      <c r="AA86" s="356"/>
      <c r="AB86" s="356"/>
      <c r="AC86" s="357"/>
      <c r="AD86" s="356"/>
      <c r="AE86" s="356"/>
      <c r="AF86" s="356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>
        <v>5</v>
      </c>
      <c r="B87" s="122">
        <v>5</v>
      </c>
      <c r="C87" s="114" t="s">
        <v>204</v>
      </c>
      <c r="E87" s="306"/>
      <c r="G87" s="317"/>
      <c r="H87" s="320"/>
      <c r="I87" s="308"/>
      <c r="J87" s="314"/>
      <c r="K87" s="306"/>
      <c r="M87" s="306"/>
      <c r="N87" s="316"/>
      <c r="P87" s="306"/>
      <c r="Q87" s="309"/>
      <c r="S87" s="256"/>
      <c r="T87" s="256"/>
      <c r="U87" s="256">
        <f>IF(FREE_PART,INDEX(FREE_SCORE!RES50,MATCH(Y87,FREE_SCORE!ID,0)),"")</f>
        <v>68.8667</v>
      </c>
      <c r="V87" s="258">
        <f>SUM(S87:U87)</f>
        <v>68.8667</v>
      </c>
      <c r="W87" s="351">
        <f>V87</f>
        <v>68.8667</v>
      </c>
      <c r="X87" s="324">
        <f>[1]!sn_val(B87)</f>
        <v>5</v>
      </c>
      <c r="Y87" s="324">
        <v>3</v>
      </c>
      <c r="Z87" s="356">
        <f>INDEX(FREE_SCORE!TM_SORT,MATCH(Y87,FREE_SCORE!ID,0))</f>
        <v>21.1</v>
      </c>
      <c r="AA87" s="356"/>
      <c r="AB87" s="356"/>
      <c r="AC87" s="357"/>
      <c r="AD87" s="356"/>
      <c r="AE87" s="356"/>
      <c r="AF87" s="356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/>
      <c r="C88" s="308" t="s">
        <v>150</v>
      </c>
      <c r="E88" s="306"/>
      <c r="G88" s="317" t="s">
        <v>197</v>
      </c>
      <c r="H88" s="320"/>
      <c r="I88" s="308" t="s">
        <v>147</v>
      </c>
      <c r="J88" s="314"/>
      <c r="K88" s="306"/>
      <c r="M88" s="306"/>
      <c r="N88" s="316"/>
      <c r="O88" s="317" t="s">
        <v>198</v>
      </c>
      <c r="P88" s="320"/>
      <c r="Q88" s="308"/>
      <c r="W88" s="326">
        <f>W87</f>
        <v>68.8667</v>
      </c>
      <c r="X88" s="324">
        <f>X87</f>
        <v>5</v>
      </c>
      <c r="Y88" s="324"/>
      <c r="Z88" s="356">
        <f>Z87</f>
        <v>21.1</v>
      </c>
      <c r="AA88" s="356"/>
      <c r="AB88" s="356"/>
      <c r="AC88" s="357"/>
      <c r="AD88" s="356"/>
      <c r="AE88" s="356"/>
      <c r="AF88" s="356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8" t="s">
        <v>152</v>
      </c>
      <c r="E89" s="306"/>
      <c r="G89" s="317" t="s">
        <v>197</v>
      </c>
      <c r="H89" s="320"/>
      <c r="I89" s="308" t="s">
        <v>153</v>
      </c>
      <c r="J89" s="314"/>
      <c r="K89" s="306"/>
      <c r="M89" s="308"/>
      <c r="N89" s="316"/>
      <c r="O89" s="317" t="s">
        <v>197</v>
      </c>
      <c r="P89" s="320"/>
      <c r="Q89" s="308"/>
      <c r="W89" s="326">
        <f>W87</f>
        <v>68.8667</v>
      </c>
      <c r="X89" s="324">
        <f>X87</f>
        <v>5</v>
      </c>
      <c r="Y89" s="324"/>
      <c r="Z89" s="356">
        <f>Z87</f>
        <v>21.1</v>
      </c>
      <c r="AA89" s="356"/>
      <c r="AB89" s="356"/>
      <c r="AC89" s="357"/>
      <c r="AD89" s="356"/>
      <c r="AE89" s="356"/>
      <c r="AF89" s="356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151</v>
      </c>
      <c r="E90" s="306"/>
      <c r="G90" s="317" t="s">
        <v>197</v>
      </c>
      <c r="H90" s="320"/>
      <c r="I90" s="308" t="s">
        <v>154</v>
      </c>
      <c r="J90" s="314"/>
      <c r="K90" s="306"/>
      <c r="M90" s="308"/>
      <c r="N90" s="316"/>
      <c r="O90" s="317" t="s">
        <v>197</v>
      </c>
      <c r="P90" s="320"/>
      <c r="Q90" s="308"/>
      <c r="W90" s="326">
        <f>W87</f>
        <v>68.8667</v>
      </c>
      <c r="X90" s="324">
        <f>X87</f>
        <v>5</v>
      </c>
      <c r="Y90" s="324"/>
      <c r="Z90" s="356">
        <f>Z87</f>
        <v>21.1</v>
      </c>
      <c r="AA90" s="356"/>
      <c r="AB90" s="356"/>
      <c r="AC90" s="357"/>
      <c r="AD90" s="356"/>
      <c r="AE90" s="356"/>
      <c r="AF90" s="356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155</v>
      </c>
      <c r="E91" s="306"/>
      <c r="G91" s="317" t="s">
        <v>197</v>
      </c>
      <c r="H91" s="320"/>
      <c r="I91" s="308"/>
      <c r="J91" s="314"/>
      <c r="K91" s="306"/>
      <c r="M91" s="306"/>
      <c r="N91" s="316"/>
      <c r="P91" s="306"/>
      <c r="Q91" s="309"/>
      <c r="W91" s="326">
        <f>W87</f>
        <v>68.8667</v>
      </c>
      <c r="X91" s="324">
        <f>X87</f>
        <v>5</v>
      </c>
      <c r="Y91" s="324"/>
      <c r="Z91" s="356">
        <f>Z87</f>
        <v>21.1</v>
      </c>
      <c r="AA91" s="356"/>
      <c r="AB91" s="356"/>
      <c r="AC91" s="357"/>
      <c r="AD91" s="356"/>
      <c r="AE91" s="356"/>
      <c r="AF91" s="356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149</v>
      </c>
      <c r="E92" s="306"/>
      <c r="G92" s="317" t="s">
        <v>197</v>
      </c>
      <c r="H92" s="320"/>
      <c r="I92" s="308"/>
      <c r="J92" s="314"/>
      <c r="K92" s="309"/>
      <c r="M92" s="308"/>
      <c r="N92" s="316"/>
      <c r="P92" s="306"/>
      <c r="Q92" s="309"/>
      <c r="W92" s="326">
        <f>W87</f>
        <v>68.8667</v>
      </c>
      <c r="X92" s="324">
        <f>X87</f>
        <v>5</v>
      </c>
      <c r="Y92" s="324"/>
      <c r="Z92" s="356">
        <f>Z87</f>
        <v>21.1</v>
      </c>
      <c r="AA92" s="356"/>
      <c r="AB92" s="356"/>
      <c r="AC92" s="357"/>
      <c r="AD92" s="356"/>
      <c r="AE92" s="356"/>
      <c r="AF92" s="356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06" t="s">
        <v>148</v>
      </c>
      <c r="E93" s="306"/>
      <c r="G93" s="317" t="s">
        <v>197</v>
      </c>
      <c r="H93" s="320"/>
      <c r="I93" s="308"/>
      <c r="J93" s="314"/>
      <c r="K93" s="306"/>
      <c r="M93" s="306"/>
      <c r="N93" s="316"/>
      <c r="P93" s="306"/>
      <c r="Q93" s="309"/>
      <c r="W93" s="326">
        <f>W87</f>
        <v>68.8667</v>
      </c>
      <c r="X93" s="324">
        <f>X87</f>
        <v>5</v>
      </c>
      <c r="Y93" s="324"/>
      <c r="Z93" s="356">
        <f>Z87</f>
        <v>21.1</v>
      </c>
      <c r="AA93" s="356"/>
      <c r="AB93" s="356"/>
      <c r="AC93" s="357"/>
      <c r="AD93" s="356"/>
      <c r="AE93" s="356"/>
      <c r="AF93" s="356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6"/>
      <c r="E94" s="306"/>
      <c r="G94" s="317"/>
      <c r="H94" s="320"/>
      <c r="I94" s="308"/>
      <c r="J94" s="314"/>
      <c r="K94" s="306"/>
      <c r="M94" s="306"/>
      <c r="N94" s="316"/>
      <c r="P94" s="306"/>
      <c r="Q94" s="309"/>
      <c r="W94" s="326">
        <f>W87</f>
        <v>68.8667</v>
      </c>
      <c r="X94" s="324">
        <f>X87</f>
        <v>5</v>
      </c>
      <c r="Y94" s="324"/>
      <c r="Z94" s="356">
        <f>Z87</f>
        <v>21.1</v>
      </c>
      <c r="AA94" s="356"/>
      <c r="AB94" s="356"/>
      <c r="AC94" s="357"/>
      <c r="AD94" s="356"/>
      <c r="AE94" s="356"/>
      <c r="AF94" s="356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>
        <v>6</v>
      </c>
      <c r="B95" s="122">
        <v>3</v>
      </c>
      <c r="C95" s="114" t="s">
        <v>207</v>
      </c>
      <c r="E95" s="306"/>
      <c r="G95" s="317"/>
      <c r="H95" s="320"/>
      <c r="I95" s="308"/>
      <c r="J95" s="314"/>
      <c r="K95" s="306"/>
      <c r="M95" s="306"/>
      <c r="N95" s="316"/>
      <c r="P95" s="306"/>
      <c r="Q95" s="309"/>
      <c r="S95" s="256"/>
      <c r="T95" s="256"/>
      <c r="U95" s="256">
        <f>IF(FREE_PART,INDEX(FREE_SCORE!RES50,MATCH(Y95,FREE_SCORE!ID,0)),"")</f>
        <v>67.4333</v>
      </c>
      <c r="V95" s="258">
        <f>SUM(S95:U95)</f>
        <v>67.4333</v>
      </c>
      <c r="W95" s="351">
        <f>V95</f>
        <v>67.4333</v>
      </c>
      <c r="X95" s="324">
        <f>[1]!sn_val(B95)</f>
        <v>3</v>
      </c>
      <c r="Y95" s="324">
        <v>6</v>
      </c>
      <c r="Z95" s="356">
        <f>INDEX(FREE_SCORE!TM_SORT,MATCH(Y95,FREE_SCORE!ID,0))</f>
        <v>19.8</v>
      </c>
      <c r="AA95" s="356"/>
      <c r="AB95" s="356"/>
      <c r="AC95" s="357"/>
      <c r="AD95" s="356"/>
      <c r="AE95" s="356"/>
      <c r="AF95" s="356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08" t="s">
        <v>234</v>
      </c>
      <c r="E96" s="306"/>
      <c r="G96" s="317" t="s">
        <v>201</v>
      </c>
      <c r="H96" s="320"/>
      <c r="I96" s="308" t="s">
        <v>230</v>
      </c>
      <c r="J96" s="313"/>
      <c r="K96" s="306"/>
      <c r="L96" s="306"/>
      <c r="M96" s="306"/>
      <c r="N96" s="317"/>
      <c r="O96" s="317" t="s">
        <v>201</v>
      </c>
      <c r="P96" s="320"/>
      <c r="Q96" s="310"/>
      <c r="W96" s="326">
        <f>W95</f>
        <v>67.4333</v>
      </c>
      <c r="X96" s="324">
        <f>X95</f>
        <v>3</v>
      </c>
      <c r="Y96" s="324"/>
      <c r="Z96" s="356">
        <f>Z95</f>
        <v>19.8</v>
      </c>
      <c r="AA96" s="356"/>
      <c r="AB96" s="356"/>
      <c r="AC96" s="357"/>
      <c r="AD96" s="356"/>
      <c r="AE96" s="356"/>
      <c r="AF96" s="356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08" t="s">
        <v>235</v>
      </c>
      <c r="E97" s="306"/>
      <c r="G97" s="317" t="s">
        <v>200</v>
      </c>
      <c r="H97" s="320"/>
      <c r="I97" s="306" t="s">
        <v>231</v>
      </c>
      <c r="J97" s="314"/>
      <c r="K97" s="309"/>
      <c r="M97" s="308"/>
      <c r="N97" s="316"/>
      <c r="O97" s="317" t="s">
        <v>199</v>
      </c>
      <c r="P97" s="320"/>
      <c r="Q97" s="308"/>
      <c r="W97" s="326">
        <f>W95</f>
        <v>67.4333</v>
      </c>
      <c r="X97" s="324">
        <f>X95</f>
        <v>3</v>
      </c>
      <c r="Y97" s="324"/>
      <c r="Z97" s="356">
        <f>Z95</f>
        <v>19.8</v>
      </c>
      <c r="AA97" s="356"/>
      <c r="AB97" s="356"/>
      <c r="AC97" s="357"/>
      <c r="AD97" s="356"/>
      <c r="AE97" s="356"/>
      <c r="AF97" s="356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08" t="s">
        <v>236</v>
      </c>
      <c r="E98" s="306"/>
      <c r="G98" s="317" t="s">
        <v>200</v>
      </c>
      <c r="H98" s="320"/>
      <c r="I98" s="306" t="s">
        <v>232</v>
      </c>
      <c r="J98" s="314"/>
      <c r="K98" s="309"/>
      <c r="M98" s="308"/>
      <c r="N98" s="316"/>
      <c r="O98" s="317" t="s">
        <v>199</v>
      </c>
      <c r="P98" s="320"/>
      <c r="W98" s="326">
        <f>W95</f>
        <v>67.4333</v>
      </c>
      <c r="X98" s="324">
        <f>X95</f>
        <v>3</v>
      </c>
      <c r="Y98" s="324"/>
      <c r="Z98" s="356">
        <f>Z95</f>
        <v>19.8</v>
      </c>
      <c r="AA98" s="356"/>
      <c r="AB98" s="356"/>
      <c r="AC98" s="357"/>
      <c r="AD98" s="356"/>
      <c r="AE98" s="356"/>
      <c r="AF98" s="356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/>
      <c r="C99" s="310" t="s">
        <v>237</v>
      </c>
      <c r="E99" s="306"/>
      <c r="G99" s="317" t="s">
        <v>200</v>
      </c>
      <c r="H99" s="320"/>
      <c r="I99" s="308" t="s">
        <v>233</v>
      </c>
      <c r="J99" s="314"/>
      <c r="K99" s="306"/>
      <c r="M99" s="306"/>
      <c r="N99" s="316"/>
      <c r="O99" s="317" t="s">
        <v>200</v>
      </c>
      <c r="P99" s="320"/>
      <c r="Q99" s="308"/>
      <c r="W99" s="326">
        <f>W95</f>
        <v>67.4333</v>
      </c>
      <c r="X99" s="324">
        <f>X95</f>
        <v>3</v>
      </c>
      <c r="Y99" s="324"/>
      <c r="Z99" s="356">
        <f>Z95</f>
        <v>19.8</v>
      </c>
      <c r="AA99" s="356"/>
      <c r="AB99" s="356"/>
      <c r="AC99" s="357"/>
      <c r="AD99" s="356"/>
      <c r="AE99" s="356"/>
      <c r="AF99" s="356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238</v>
      </c>
      <c r="E100" s="306"/>
      <c r="G100" s="317" t="s">
        <v>201</v>
      </c>
      <c r="H100" s="320"/>
      <c r="I100" s="308"/>
      <c r="J100" s="314"/>
      <c r="K100" s="309"/>
      <c r="M100" s="308"/>
      <c r="N100" s="316"/>
      <c r="P100" s="306"/>
      <c r="Q100" s="311"/>
      <c r="W100" s="326">
        <f>W95</f>
        <v>67.4333</v>
      </c>
      <c r="X100" s="324">
        <f>X95</f>
        <v>3</v>
      </c>
      <c r="Y100" s="324"/>
      <c r="Z100" s="356">
        <f>Z95</f>
        <v>19.8</v>
      </c>
      <c r="AA100" s="356"/>
      <c r="AB100" s="356"/>
      <c r="AC100" s="357"/>
      <c r="AD100" s="356"/>
      <c r="AE100" s="356"/>
      <c r="AF100" s="356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239</v>
      </c>
      <c r="D101" s="306"/>
      <c r="E101" s="306"/>
      <c r="F101" s="306"/>
      <c r="G101" s="317" t="s">
        <v>200</v>
      </c>
      <c r="H101" s="320"/>
      <c r="I101" s="310"/>
      <c r="J101" s="315"/>
      <c r="K101" s="309"/>
      <c r="L101" s="308"/>
      <c r="M101" s="308"/>
      <c r="N101" s="121"/>
      <c r="P101" s="308"/>
      <c r="Q101" s="309"/>
      <c r="W101" s="326">
        <f>W95</f>
        <v>67.4333</v>
      </c>
      <c r="X101" s="324">
        <f>X95</f>
        <v>3</v>
      </c>
      <c r="Y101" s="324"/>
      <c r="Z101" s="356">
        <f>Z95</f>
        <v>19.8</v>
      </c>
      <c r="AA101" s="356"/>
      <c r="AB101" s="356"/>
      <c r="AC101" s="357"/>
      <c r="AD101" s="356"/>
      <c r="AE101" s="356"/>
      <c r="AF101" s="356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8"/>
      <c r="D102" s="306"/>
      <c r="E102" s="306"/>
      <c r="F102" s="306"/>
      <c r="G102" s="317"/>
      <c r="H102" s="320"/>
      <c r="I102" s="310"/>
      <c r="J102" s="315"/>
      <c r="K102" s="309"/>
      <c r="L102" s="308"/>
      <c r="M102" s="308"/>
      <c r="N102" s="121"/>
      <c r="P102" s="308"/>
      <c r="Q102" s="309"/>
      <c r="W102" s="326">
        <f>W95</f>
        <v>67.4333</v>
      </c>
      <c r="X102" s="324">
        <f>X95</f>
        <v>3</v>
      </c>
      <c r="Y102" s="324"/>
      <c r="Z102" s="356">
        <f>Z95</f>
        <v>19.8</v>
      </c>
      <c r="AA102" s="356"/>
      <c r="AB102" s="356"/>
      <c r="AC102" s="357"/>
      <c r="AD102" s="356"/>
      <c r="AE102" s="356"/>
      <c r="AF102" s="356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3" s="123" customFormat="1" ht="17.25" customHeight="1">
      <c r="A103" s="327">
        <v>7</v>
      </c>
      <c r="B103" s="112">
        <v>1</v>
      </c>
      <c r="C103" s="114" t="s">
        <v>202</v>
      </c>
      <c r="D103" s="113"/>
      <c r="E103" s="113"/>
      <c r="F103" s="113"/>
      <c r="G103" s="113"/>
      <c r="H103" s="113"/>
      <c r="I103" s="114"/>
      <c r="J103" s="115"/>
      <c r="K103" s="115"/>
      <c r="L103" s="116"/>
      <c r="M103" s="117"/>
      <c r="N103" s="117"/>
      <c r="O103" s="118"/>
      <c r="P103" s="117"/>
      <c r="Q103" s="117"/>
      <c r="R103" s="117"/>
      <c r="S103" s="256"/>
      <c r="T103" s="256"/>
      <c r="U103" s="256">
        <f>IF(FREE_PART,INDEX(FREE_SCORE!RES50,MATCH(Y103,FREE_SCORE!ID,0)),"")</f>
        <v>63.7</v>
      </c>
      <c r="V103" s="258">
        <f>SUM(S103:U103)</f>
        <v>63.7</v>
      </c>
      <c r="W103" s="351">
        <f>V103</f>
        <v>63.7</v>
      </c>
      <c r="X103" s="323">
        <f>[1]!sn_val(B103)</f>
        <v>1</v>
      </c>
      <c r="Y103" s="323">
        <v>1</v>
      </c>
      <c r="Z103" s="354">
        <f>INDEX(FREE_SCORE!TM_SORT,MATCH(Y103,FREE_SCORE!ID,0))</f>
        <v>19</v>
      </c>
      <c r="AA103" s="354"/>
      <c r="AB103" s="355"/>
      <c r="AC103" s="354"/>
      <c r="AD103" s="323"/>
      <c r="AE103" s="323"/>
      <c r="AF103" s="323"/>
      <c r="AG103" s="11"/>
      <c r="AH103" s="67"/>
      <c r="AI103" s="67"/>
      <c r="AJ103" s="67"/>
      <c r="AK103" s="67"/>
      <c r="AL103" s="265"/>
      <c r="AM103" s="265"/>
      <c r="AN103" s="265"/>
      <c r="AO103" s="265"/>
      <c r="AP103" s="265"/>
      <c r="AQ103" s="12"/>
    </row>
    <row r="104" spans="1:43" s="123" customFormat="1" ht="17.25" customHeight="1">
      <c r="A104" s="327"/>
      <c r="B104" s="112"/>
      <c r="C104" s="113" t="s">
        <v>127</v>
      </c>
      <c r="D104" s="113"/>
      <c r="E104" s="113"/>
      <c r="F104" s="113"/>
      <c r="G104" s="235" t="s">
        <v>194</v>
      </c>
      <c r="H104" s="319"/>
      <c r="I104" s="308" t="s">
        <v>128</v>
      </c>
      <c r="J104" s="312"/>
      <c r="K104" s="115"/>
      <c r="L104" s="116"/>
      <c r="M104" s="117"/>
      <c r="N104" s="118"/>
      <c r="O104" s="317" t="s">
        <v>194</v>
      </c>
      <c r="P104" s="320"/>
      <c r="R104" s="117"/>
      <c r="S104" s="117"/>
      <c r="T104" s="117"/>
      <c r="U104" s="117"/>
      <c r="V104" s="117"/>
      <c r="W104" s="325">
        <f>W103</f>
        <v>63.7</v>
      </c>
      <c r="X104" s="323">
        <f>X103</f>
        <v>1</v>
      </c>
      <c r="Y104" s="323"/>
      <c r="Z104" s="354">
        <f>Z103</f>
        <v>19</v>
      </c>
      <c r="AA104" s="354"/>
      <c r="AB104" s="355"/>
      <c r="AC104" s="354"/>
      <c r="AD104" s="323"/>
      <c r="AE104" s="323"/>
      <c r="AF104" s="323"/>
      <c r="AG104" s="5"/>
      <c r="AH104" s="69"/>
      <c r="AI104" s="69"/>
      <c r="AJ104" s="69"/>
      <c r="AK104" s="69"/>
      <c r="AL104" s="69"/>
      <c r="AM104" s="69"/>
      <c r="AN104" s="69"/>
      <c r="AO104" s="69"/>
      <c r="AP104" s="69"/>
      <c r="AQ104" s="101"/>
    </row>
    <row r="105" spans="1:42" s="123" customFormat="1" ht="17.25" customHeight="1">
      <c r="A105" s="328"/>
      <c r="B105" s="122"/>
      <c r="C105" s="308" t="s">
        <v>134</v>
      </c>
      <c r="E105" s="306"/>
      <c r="G105" s="317" t="s">
        <v>194</v>
      </c>
      <c r="H105" s="320"/>
      <c r="I105" s="306" t="s">
        <v>133</v>
      </c>
      <c r="J105" s="313"/>
      <c r="N105" s="121"/>
      <c r="O105" s="317" t="s">
        <v>195</v>
      </c>
      <c r="P105" s="320"/>
      <c r="W105" s="326">
        <f>W103</f>
        <v>63.7</v>
      </c>
      <c r="X105" s="324">
        <f>X103</f>
        <v>1</v>
      </c>
      <c r="Y105" s="324"/>
      <c r="Z105" s="356">
        <f>Z103</f>
        <v>19</v>
      </c>
      <c r="AA105" s="356"/>
      <c r="AB105" s="356"/>
      <c r="AC105" s="357"/>
      <c r="AD105" s="356"/>
      <c r="AE105" s="356"/>
      <c r="AF105" s="356"/>
      <c r="AG105" s="126"/>
      <c r="AH105" s="69"/>
      <c r="AI105" s="69"/>
      <c r="AJ105" s="69"/>
      <c r="AK105" s="69"/>
      <c r="AL105" s="69"/>
      <c r="AM105" s="69"/>
      <c r="AN105" s="69"/>
      <c r="AO105" s="69"/>
      <c r="AP105" s="69"/>
    </row>
    <row r="106" spans="1:43" s="123" customFormat="1" ht="17.25" customHeight="1">
      <c r="A106" s="328"/>
      <c r="B106" s="122"/>
      <c r="C106" s="308" t="s">
        <v>131</v>
      </c>
      <c r="E106" s="306"/>
      <c r="G106" s="317" t="s">
        <v>194</v>
      </c>
      <c r="H106" s="320"/>
      <c r="I106" s="308" t="s">
        <v>132</v>
      </c>
      <c r="J106" s="314"/>
      <c r="K106" s="306"/>
      <c r="M106" s="306"/>
      <c r="N106" s="316"/>
      <c r="O106" s="317" t="s">
        <v>195</v>
      </c>
      <c r="P106" s="320"/>
      <c r="W106" s="326">
        <f>W103</f>
        <v>63.7</v>
      </c>
      <c r="X106" s="324">
        <f>X103</f>
        <v>1</v>
      </c>
      <c r="Y106" s="324"/>
      <c r="Z106" s="356">
        <f>Z103</f>
        <v>19</v>
      </c>
      <c r="AA106" s="356"/>
      <c r="AB106" s="356"/>
      <c r="AC106" s="357"/>
      <c r="AD106" s="356"/>
      <c r="AE106" s="356"/>
      <c r="AF106" s="356"/>
      <c r="AG106" s="5"/>
      <c r="AH106" s="69"/>
      <c r="AI106" s="69"/>
      <c r="AJ106" s="69"/>
      <c r="AK106" s="69"/>
      <c r="AL106" s="69"/>
      <c r="AM106" s="69"/>
      <c r="AN106" s="69"/>
      <c r="AO106" s="69"/>
      <c r="AP106" s="69"/>
      <c r="AQ106" s="119"/>
    </row>
    <row r="107" spans="1:43" s="123" customFormat="1" ht="17.25" customHeight="1">
      <c r="A107" s="328"/>
      <c r="B107" s="122"/>
      <c r="C107" s="308" t="s">
        <v>136</v>
      </c>
      <c r="E107" s="306"/>
      <c r="G107" s="317" t="s">
        <v>194</v>
      </c>
      <c r="H107" s="320"/>
      <c r="I107" s="310" t="s">
        <v>129</v>
      </c>
      <c r="J107" s="314"/>
      <c r="K107" s="306"/>
      <c r="M107" s="306"/>
      <c r="N107" s="316"/>
      <c r="O107" s="317" t="s">
        <v>194</v>
      </c>
      <c r="P107" s="320"/>
      <c r="Q107" s="308"/>
      <c r="W107" s="326">
        <f>W103</f>
        <v>63.7</v>
      </c>
      <c r="X107" s="324">
        <f>X103</f>
        <v>1</v>
      </c>
      <c r="Y107" s="324"/>
      <c r="Z107" s="356">
        <f>Z103</f>
        <v>19</v>
      </c>
      <c r="AA107" s="356"/>
      <c r="AB107" s="356"/>
      <c r="AC107" s="357"/>
      <c r="AD107" s="356"/>
      <c r="AE107" s="356"/>
      <c r="AF107" s="356"/>
      <c r="AG107" s="5"/>
      <c r="AH107" s="69"/>
      <c r="AI107" s="69"/>
      <c r="AJ107" s="69"/>
      <c r="AK107" s="69"/>
      <c r="AL107" s="69"/>
      <c r="AM107" s="69"/>
      <c r="AN107" s="69"/>
      <c r="AO107" s="69"/>
      <c r="AP107" s="69"/>
      <c r="AQ107" s="119"/>
    </row>
    <row r="108" spans="1:42" s="123" customFormat="1" ht="17.25" customHeight="1">
      <c r="A108" s="328"/>
      <c r="B108" s="122"/>
      <c r="C108" s="306" t="s">
        <v>130</v>
      </c>
      <c r="E108" s="306"/>
      <c r="G108" s="317" t="s">
        <v>194</v>
      </c>
      <c r="H108" s="320"/>
      <c r="J108" s="313"/>
      <c r="K108" s="306"/>
      <c r="L108" s="306"/>
      <c r="M108" s="306"/>
      <c r="N108" s="317"/>
      <c r="O108" s="308"/>
      <c r="P108" s="307"/>
      <c r="W108" s="326">
        <f>W103</f>
        <v>63.7</v>
      </c>
      <c r="X108" s="324">
        <f>X103</f>
        <v>1</v>
      </c>
      <c r="Y108" s="324"/>
      <c r="Z108" s="356">
        <f>Z103</f>
        <v>19</v>
      </c>
      <c r="AA108" s="356"/>
      <c r="AB108" s="356"/>
      <c r="AC108" s="357"/>
      <c r="AD108" s="356"/>
      <c r="AE108" s="356"/>
      <c r="AF108" s="356"/>
      <c r="AG108" s="117"/>
      <c r="AH108" s="126"/>
      <c r="AI108" s="126"/>
      <c r="AJ108" s="126"/>
      <c r="AK108" s="126"/>
      <c r="AL108" s="126"/>
      <c r="AM108" s="126"/>
      <c r="AN108" s="126"/>
      <c r="AO108" s="126"/>
      <c r="AP108" s="126"/>
    </row>
    <row r="109" spans="1:42" s="123" customFormat="1" ht="17.25" customHeight="1">
      <c r="A109" s="328"/>
      <c r="B109" s="122"/>
      <c r="C109" s="308" t="s">
        <v>135</v>
      </c>
      <c r="E109" s="306"/>
      <c r="G109" s="317" t="s">
        <v>195</v>
      </c>
      <c r="H109" s="320"/>
      <c r="J109" s="313"/>
      <c r="K109" s="311"/>
      <c r="L109" s="308"/>
      <c r="M109" s="308"/>
      <c r="N109" s="318"/>
      <c r="P109" s="308"/>
      <c r="Q109" s="311"/>
      <c r="W109" s="326">
        <f>W103</f>
        <v>63.7</v>
      </c>
      <c r="X109" s="324">
        <f>X103</f>
        <v>1</v>
      </c>
      <c r="Y109" s="324"/>
      <c r="Z109" s="356">
        <f>Z103</f>
        <v>19</v>
      </c>
      <c r="AA109" s="356"/>
      <c r="AB109" s="356"/>
      <c r="AC109" s="357"/>
      <c r="AD109" s="356"/>
      <c r="AE109" s="356"/>
      <c r="AF109" s="356"/>
      <c r="AG109" s="5"/>
      <c r="AH109" s="69"/>
      <c r="AI109" s="69"/>
      <c r="AJ109" s="69"/>
      <c r="AK109" s="69"/>
      <c r="AL109" s="69"/>
      <c r="AM109" s="69"/>
      <c r="AN109" s="69"/>
      <c r="AO109" s="69"/>
      <c r="AP109" s="69"/>
    </row>
    <row r="110" spans="1:42" s="123" customFormat="1" ht="17.25" customHeight="1">
      <c r="A110" s="328"/>
      <c r="B110" s="122"/>
      <c r="C110" s="308"/>
      <c r="E110" s="306"/>
      <c r="G110" s="317"/>
      <c r="H110" s="320"/>
      <c r="J110" s="313"/>
      <c r="K110" s="311"/>
      <c r="L110" s="308"/>
      <c r="M110" s="308"/>
      <c r="N110" s="318"/>
      <c r="P110" s="308"/>
      <c r="Q110" s="311"/>
      <c r="W110" s="326">
        <f>W103</f>
        <v>63.7</v>
      </c>
      <c r="X110" s="324">
        <f>X103</f>
        <v>1</v>
      </c>
      <c r="Y110" s="324"/>
      <c r="Z110" s="356">
        <f>Z103</f>
        <v>19</v>
      </c>
      <c r="AA110" s="356"/>
      <c r="AB110" s="356"/>
      <c r="AC110" s="357"/>
      <c r="AD110" s="356"/>
      <c r="AE110" s="356"/>
      <c r="AF110" s="356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</row>
  </sheetData>
  <sheetProtection/>
  <dataValidations count="1">
    <dataValidation allowBlank="1" sqref="A1:J8 K1:K6 K8 O6 A9:E12 G9:J12 L1:N12 O1:O4 O9:O54 P1:IV54 A13:N54 A111:IV65536 O55:Q55 C55:H56 I55 J55:N56 I64 Q60:Q63 O64:Q64 Q68:Q71 Q75:Q79 J97:N97 C97:H97 Q93:Q95 R55:IV110 A55:B110 Q101:Q103 H67 P69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C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</v>
      </c>
      <c r="F45" s="122">
        <f>COUNTIF(SETUP!__tr_el_list__,"&gt;0")</f>
        <v>0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</v>
      </c>
      <c r="F46" s="122" t="s">
        <v>92</v>
      </c>
      <c r="G46" s="282" t="e">
        <f>__tr_el_1</f>
        <v>#N/A</v>
      </c>
      <c r="H46" s="282" t="e">
        <f>__tr_el_2</f>
        <v>#N/A</v>
      </c>
      <c r="I46" s="282" t="e">
        <f>__tr_el_3</f>
        <v>#N/A</v>
      </c>
      <c r="J46" s="282" t="e">
        <f>__tr_el_4</f>
        <v>#N/A</v>
      </c>
      <c r="K46" s="282" t="e">
        <f>__tr_el_5</f>
        <v>#N/A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 t="e">
        <f>__tr_el_summ__</f>
        <v>#N/A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2013-10-09T20:58:06Z</cp:lastPrinted>
  <dcterms:created xsi:type="dcterms:W3CDTF">2005-01-23T20:54:58Z</dcterms:created>
  <dcterms:modified xsi:type="dcterms:W3CDTF">2019-04-13T09:59:03Z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